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VIN 2020\FORMATOS MECASUP UPH\"/>
    </mc:Choice>
  </mc:AlternateContent>
  <bookViews>
    <workbookView xWindow="0" yWindow="0" windowWidth="12930" windowHeight="6210" tabRatio="766" activeTab="4"/>
  </bookViews>
  <sheets>
    <sheet name="INFORMACIÓN" sheetId="1" r:id="rId1"/>
    <sheet name="EFICACIA" sheetId="2" r:id="rId2"/>
    <sheet name="EFICIENCIA" sheetId="3" r:id="rId3"/>
    <sheet name="PERTINENCIA" sheetId="4" r:id="rId4"/>
    <sheet name="VINCULACION" sheetId="5" r:id="rId5"/>
    <sheet name="EQUIDAD" sheetId="6" r:id="rId6"/>
  </sheets>
  <definedNames>
    <definedName name="_xlnm.Print_Area" localSheetId="1">EFICACIA!$A$1:$N$1188</definedName>
    <definedName name="_xlnm.Print_Area" localSheetId="2">EFICIENCIA!$A$1:$P$225</definedName>
    <definedName name="_xlnm.Print_Area" localSheetId="0">INFORMACIÓN!$A$1:$J$94</definedName>
  </definedNames>
  <calcPr calcId="162913"/>
</workbook>
</file>

<file path=xl/calcChain.xml><?xml version="1.0" encoding="utf-8"?>
<calcChain xmlns="http://schemas.openxmlformats.org/spreadsheetml/2006/main">
  <c r="C82" i="5" l="1"/>
  <c r="D82" i="5"/>
  <c r="E82" i="5"/>
  <c r="K897" i="2" l="1"/>
  <c r="G897" i="2"/>
  <c r="K896" i="2"/>
  <c r="G896" i="2"/>
  <c r="K895" i="2"/>
  <c r="G895" i="2"/>
  <c r="K894" i="2"/>
  <c r="G894" i="2"/>
  <c r="K893" i="2"/>
  <c r="G893" i="2"/>
  <c r="J892" i="2"/>
  <c r="F892" i="2"/>
  <c r="J891" i="2"/>
  <c r="F891" i="2"/>
  <c r="J890" i="2"/>
  <c r="F890" i="2"/>
  <c r="J889" i="2"/>
  <c r="F889" i="2"/>
  <c r="J888" i="2"/>
  <c r="F888" i="2"/>
  <c r="J887" i="2"/>
  <c r="F887" i="2"/>
  <c r="J886" i="2"/>
  <c r="F886" i="2"/>
  <c r="J885" i="2"/>
  <c r="F885" i="2"/>
  <c r="J884" i="2"/>
  <c r="F884" i="2"/>
  <c r="J883" i="2"/>
  <c r="F883" i="2"/>
  <c r="J882" i="2"/>
  <c r="F882" i="2"/>
  <c r="J881" i="2"/>
  <c r="F881" i="2"/>
  <c r="J880" i="2"/>
  <c r="F880" i="2"/>
  <c r="F866" i="2"/>
  <c r="B871" i="2" s="1"/>
  <c r="D866" i="2"/>
  <c r="C866" i="2"/>
  <c r="B861" i="2"/>
  <c r="E861" i="2" s="1"/>
  <c r="B856" i="2"/>
  <c r="E856" i="2" s="1"/>
  <c r="E866" i="2" s="1"/>
  <c r="C871" i="2" s="1"/>
  <c r="D851" i="2"/>
  <c r="F851" i="2" s="1"/>
  <c r="I837" i="2"/>
  <c r="H837" i="2"/>
  <c r="G837" i="2"/>
  <c r="F837" i="2"/>
  <c r="E837" i="2"/>
  <c r="D837" i="2"/>
  <c r="C837" i="2"/>
  <c r="L836" i="2"/>
  <c r="K836" i="2"/>
  <c r="J836" i="2"/>
  <c r="L835" i="2"/>
  <c r="M835" i="2" s="1"/>
  <c r="N835" i="2" s="1"/>
  <c r="K835" i="2"/>
  <c r="J835" i="2"/>
  <c r="L834" i="2"/>
  <c r="K834" i="2"/>
  <c r="J834" i="2"/>
  <c r="L833" i="2"/>
  <c r="M833" i="2" s="1"/>
  <c r="N833" i="2" s="1"/>
  <c r="K833" i="2"/>
  <c r="J833" i="2"/>
  <c r="L832" i="2"/>
  <c r="K832" i="2"/>
  <c r="J832" i="2"/>
  <c r="L831" i="2"/>
  <c r="M831" i="2" s="1"/>
  <c r="N831" i="2" s="1"/>
  <c r="K831" i="2"/>
  <c r="J831" i="2"/>
  <c r="L830" i="2"/>
  <c r="K830" i="2"/>
  <c r="M830" i="2" s="1"/>
  <c r="N830" i="2" s="1"/>
  <c r="J830" i="2"/>
  <c r="L829" i="2"/>
  <c r="M829" i="2" s="1"/>
  <c r="N829" i="2" s="1"/>
  <c r="K829" i="2"/>
  <c r="J829" i="2"/>
  <c r="J837" i="2" s="1"/>
  <c r="I814" i="2"/>
  <c r="H814" i="2"/>
  <c r="G814" i="2"/>
  <c r="F814" i="2"/>
  <c r="E814" i="2"/>
  <c r="D814" i="2"/>
  <c r="C814" i="2"/>
  <c r="L813" i="2"/>
  <c r="M813" i="2" s="1"/>
  <c r="N813" i="2" s="1"/>
  <c r="K813" i="2"/>
  <c r="J813" i="2"/>
  <c r="L812" i="2"/>
  <c r="K812" i="2"/>
  <c r="J812" i="2"/>
  <c r="L811" i="2"/>
  <c r="M811" i="2" s="1"/>
  <c r="N811" i="2" s="1"/>
  <c r="K811" i="2"/>
  <c r="J811" i="2"/>
  <c r="L810" i="2"/>
  <c r="K810" i="2"/>
  <c r="M810" i="2" s="1"/>
  <c r="N810" i="2" s="1"/>
  <c r="J810" i="2"/>
  <c r="L809" i="2"/>
  <c r="M809" i="2" s="1"/>
  <c r="N809" i="2" s="1"/>
  <c r="K809" i="2"/>
  <c r="J809" i="2"/>
  <c r="L808" i="2"/>
  <c r="K808" i="2"/>
  <c r="M808" i="2" s="1"/>
  <c r="N808" i="2" s="1"/>
  <c r="J808" i="2"/>
  <c r="L807" i="2"/>
  <c r="M807" i="2" s="1"/>
  <c r="N807" i="2" s="1"/>
  <c r="K807" i="2"/>
  <c r="J807" i="2"/>
  <c r="L806" i="2"/>
  <c r="K806" i="2"/>
  <c r="M806" i="2" s="1"/>
  <c r="N806" i="2" s="1"/>
  <c r="J806" i="2"/>
  <c r="I791" i="2"/>
  <c r="H791" i="2"/>
  <c r="G791" i="2"/>
  <c r="F791" i="2"/>
  <c r="E791" i="2"/>
  <c r="D791" i="2"/>
  <c r="C791" i="2"/>
  <c r="L791" i="2" s="1"/>
  <c r="L790" i="2"/>
  <c r="K790" i="2"/>
  <c r="J790" i="2"/>
  <c r="L789" i="2"/>
  <c r="M789" i="2" s="1"/>
  <c r="N789" i="2" s="1"/>
  <c r="K789" i="2"/>
  <c r="J789" i="2"/>
  <c r="L788" i="2"/>
  <c r="K788" i="2"/>
  <c r="J788" i="2"/>
  <c r="L787" i="2"/>
  <c r="M787" i="2" s="1"/>
  <c r="N787" i="2" s="1"/>
  <c r="K787" i="2"/>
  <c r="J787" i="2"/>
  <c r="L786" i="2"/>
  <c r="K786" i="2"/>
  <c r="J786" i="2"/>
  <c r="L785" i="2"/>
  <c r="K785" i="2"/>
  <c r="J785" i="2"/>
  <c r="L784" i="2"/>
  <c r="K784" i="2"/>
  <c r="J784" i="2"/>
  <c r="L783" i="2"/>
  <c r="K783" i="2"/>
  <c r="J783" i="2"/>
  <c r="J791" i="2" s="1"/>
  <c r="D768" i="2"/>
  <c r="D759" i="2"/>
  <c r="D752" i="2"/>
  <c r="D745" i="2"/>
  <c r="D738" i="2"/>
  <c r="I725" i="2"/>
  <c r="H725" i="2"/>
  <c r="G725" i="2"/>
  <c r="F725" i="2"/>
  <c r="E725" i="2"/>
  <c r="D725" i="2"/>
  <c r="C725" i="2"/>
  <c r="L725" i="2" s="1"/>
  <c r="L724" i="2"/>
  <c r="K724" i="2"/>
  <c r="J724" i="2"/>
  <c r="L723" i="2"/>
  <c r="M723" i="2" s="1"/>
  <c r="N723" i="2" s="1"/>
  <c r="K723" i="2"/>
  <c r="J723" i="2"/>
  <c r="L722" i="2"/>
  <c r="K722" i="2"/>
  <c r="J722" i="2"/>
  <c r="L721" i="2"/>
  <c r="M721" i="2" s="1"/>
  <c r="N721" i="2" s="1"/>
  <c r="K721" i="2"/>
  <c r="J721" i="2"/>
  <c r="L720" i="2"/>
  <c r="K720" i="2"/>
  <c r="J720" i="2"/>
  <c r="L719" i="2"/>
  <c r="M719" i="2" s="1"/>
  <c r="N719" i="2" s="1"/>
  <c r="K719" i="2"/>
  <c r="J719" i="2"/>
  <c r="L718" i="2"/>
  <c r="K718" i="2"/>
  <c r="J718" i="2"/>
  <c r="L717" i="2"/>
  <c r="K717" i="2"/>
  <c r="J717" i="2"/>
  <c r="L716" i="2"/>
  <c r="K716" i="2"/>
  <c r="K725" i="2" s="1"/>
  <c r="J716" i="2"/>
  <c r="I701" i="2"/>
  <c r="H701" i="2"/>
  <c r="G701" i="2"/>
  <c r="F701" i="2"/>
  <c r="E701" i="2"/>
  <c r="D701" i="2"/>
  <c r="C701" i="2"/>
  <c r="L701" i="2" s="1"/>
  <c r="L700" i="2"/>
  <c r="K700" i="2"/>
  <c r="J700" i="2"/>
  <c r="L699" i="2"/>
  <c r="K699" i="2"/>
  <c r="J699" i="2"/>
  <c r="L698" i="2"/>
  <c r="K698" i="2"/>
  <c r="J698" i="2"/>
  <c r="L697" i="2"/>
  <c r="K697" i="2"/>
  <c r="J697" i="2"/>
  <c r="L696" i="2"/>
  <c r="K696" i="2"/>
  <c r="J696" i="2"/>
  <c r="L695" i="2"/>
  <c r="K695" i="2"/>
  <c r="J695" i="2"/>
  <c r="L694" i="2"/>
  <c r="K694" i="2"/>
  <c r="J694" i="2"/>
  <c r="L693" i="2"/>
  <c r="K693" i="2"/>
  <c r="J693" i="2"/>
  <c r="L692" i="2"/>
  <c r="K692" i="2"/>
  <c r="K701" i="2" s="1"/>
  <c r="J692" i="2"/>
  <c r="I677" i="2"/>
  <c r="H677" i="2"/>
  <c r="G677" i="2"/>
  <c r="F677" i="2"/>
  <c r="E677" i="2"/>
  <c r="D677" i="2"/>
  <c r="C677" i="2"/>
  <c r="L677" i="2" s="1"/>
  <c r="L676" i="2"/>
  <c r="K676" i="2"/>
  <c r="M676" i="2" s="1"/>
  <c r="N676" i="2" s="1"/>
  <c r="J676" i="2"/>
  <c r="L675" i="2"/>
  <c r="M675" i="2" s="1"/>
  <c r="N675" i="2" s="1"/>
  <c r="K675" i="2"/>
  <c r="J675" i="2"/>
  <c r="L674" i="2"/>
  <c r="K674" i="2"/>
  <c r="M674" i="2" s="1"/>
  <c r="N674" i="2" s="1"/>
  <c r="J674" i="2"/>
  <c r="L673" i="2"/>
  <c r="M673" i="2" s="1"/>
  <c r="N673" i="2" s="1"/>
  <c r="K673" i="2"/>
  <c r="J673" i="2"/>
  <c r="L672" i="2"/>
  <c r="K672" i="2"/>
  <c r="M672" i="2" s="1"/>
  <c r="N672" i="2" s="1"/>
  <c r="J672" i="2"/>
  <c r="L671" i="2"/>
  <c r="M671" i="2" s="1"/>
  <c r="N671" i="2" s="1"/>
  <c r="K671" i="2"/>
  <c r="J671" i="2"/>
  <c r="L670" i="2"/>
  <c r="K670" i="2"/>
  <c r="M670" i="2" s="1"/>
  <c r="N670" i="2" s="1"/>
  <c r="J670" i="2"/>
  <c r="L669" i="2"/>
  <c r="M669" i="2" s="1"/>
  <c r="N669" i="2" s="1"/>
  <c r="K669" i="2"/>
  <c r="J669" i="2"/>
  <c r="L668" i="2"/>
  <c r="K668" i="2"/>
  <c r="K677" i="2" s="1"/>
  <c r="J668" i="2"/>
  <c r="J650" i="2"/>
  <c r="I650" i="2"/>
  <c r="H650" i="2"/>
  <c r="G650" i="2"/>
  <c r="F650" i="2"/>
  <c r="F652" i="2" s="1"/>
  <c r="E639" i="2"/>
  <c r="E650" i="2" s="1"/>
  <c r="J630" i="2"/>
  <c r="I630" i="2"/>
  <c r="H630" i="2"/>
  <c r="G630" i="2"/>
  <c r="F630" i="2"/>
  <c r="F632" i="2" s="1"/>
  <c r="E619" i="2"/>
  <c r="E630" i="2" s="1"/>
  <c r="J609" i="2"/>
  <c r="I609" i="2"/>
  <c r="H609" i="2"/>
  <c r="G609" i="2"/>
  <c r="F609" i="2"/>
  <c r="F611" i="2" s="1"/>
  <c r="E598" i="2"/>
  <c r="E609" i="2" s="1"/>
  <c r="K583" i="2"/>
  <c r="K582" i="2"/>
  <c r="G582" i="2"/>
  <c r="K581" i="2"/>
  <c r="G581" i="2"/>
  <c r="K580" i="2"/>
  <c r="G580" i="2"/>
  <c r="K579" i="2"/>
  <c r="G579" i="2"/>
  <c r="K578" i="2"/>
  <c r="F578" i="2"/>
  <c r="J577" i="2"/>
  <c r="F577" i="2"/>
  <c r="J576" i="2"/>
  <c r="F576" i="2"/>
  <c r="J575" i="2"/>
  <c r="F575" i="2"/>
  <c r="J574" i="2"/>
  <c r="F574" i="2"/>
  <c r="J573" i="2"/>
  <c r="F573" i="2"/>
  <c r="J572" i="2"/>
  <c r="F572" i="2"/>
  <c r="J571" i="2"/>
  <c r="F571" i="2"/>
  <c r="J570" i="2"/>
  <c r="F570" i="2"/>
  <c r="J569" i="2"/>
  <c r="F569" i="2"/>
  <c r="J568" i="2"/>
  <c r="F568" i="2"/>
  <c r="J567" i="2"/>
  <c r="F567" i="2"/>
  <c r="J566" i="2"/>
  <c r="F566" i="2"/>
  <c r="J565" i="2"/>
  <c r="F565" i="2"/>
  <c r="G556" i="2"/>
  <c r="G555" i="2"/>
  <c r="G554" i="2"/>
  <c r="K553" i="2"/>
  <c r="G553" i="2"/>
  <c r="K552" i="2"/>
  <c r="G552" i="2"/>
  <c r="K551" i="2"/>
  <c r="G551" i="2"/>
  <c r="K550" i="2"/>
  <c r="G550" i="2"/>
  <c r="K549" i="2"/>
  <c r="G549" i="2"/>
  <c r="J548" i="2"/>
  <c r="F548" i="2"/>
  <c r="J547" i="2"/>
  <c r="F547" i="2"/>
  <c r="J546" i="2"/>
  <c r="F546" i="2"/>
  <c r="J545" i="2"/>
  <c r="F545" i="2"/>
  <c r="J544" i="2"/>
  <c r="F544" i="2"/>
  <c r="J543" i="2"/>
  <c r="F543" i="2"/>
  <c r="J542" i="2"/>
  <c r="F542" i="2"/>
  <c r="J541" i="2"/>
  <c r="F541" i="2"/>
  <c r="J540" i="2"/>
  <c r="F540" i="2"/>
  <c r="J539" i="2"/>
  <c r="F539" i="2"/>
  <c r="J538" i="2"/>
  <c r="F538" i="2"/>
  <c r="J537" i="2"/>
  <c r="F537" i="2"/>
  <c r="J536" i="2"/>
  <c r="F536" i="2"/>
  <c r="G524" i="2"/>
  <c r="K523" i="2"/>
  <c r="G523" i="2"/>
  <c r="K522" i="2"/>
  <c r="G522" i="2"/>
  <c r="K521" i="2"/>
  <c r="G521" i="2"/>
  <c r="K520" i="2"/>
  <c r="G520" i="2"/>
  <c r="J519" i="2"/>
  <c r="F519" i="2"/>
  <c r="J518" i="2"/>
  <c r="F518" i="2"/>
  <c r="J517" i="2"/>
  <c r="F517" i="2"/>
  <c r="J516" i="2"/>
  <c r="F516" i="2"/>
  <c r="J515" i="2"/>
  <c r="F515" i="2"/>
  <c r="J514" i="2"/>
  <c r="F514" i="2"/>
  <c r="J513" i="2"/>
  <c r="F513" i="2"/>
  <c r="J512" i="2"/>
  <c r="F512" i="2"/>
  <c r="J511" i="2"/>
  <c r="F511" i="2"/>
  <c r="J510" i="2"/>
  <c r="F510" i="2"/>
  <c r="J509" i="2"/>
  <c r="F509" i="2"/>
  <c r="J508" i="2"/>
  <c r="F508" i="2"/>
  <c r="J507" i="2"/>
  <c r="F507" i="2"/>
  <c r="J506" i="2"/>
  <c r="F506" i="2"/>
  <c r="G497" i="2"/>
  <c r="K496" i="2"/>
  <c r="G496" i="2"/>
  <c r="K495" i="2"/>
  <c r="G495" i="2"/>
  <c r="K494" i="2"/>
  <c r="G494" i="2"/>
  <c r="K493" i="2"/>
  <c r="G493" i="2"/>
  <c r="K492" i="2"/>
  <c r="G492" i="2"/>
  <c r="K491" i="2"/>
  <c r="G491" i="2"/>
  <c r="K490" i="2"/>
  <c r="F490" i="2"/>
  <c r="K489" i="2"/>
  <c r="F489" i="2"/>
  <c r="K488" i="2"/>
  <c r="F488" i="2"/>
  <c r="K487" i="2"/>
  <c r="F487" i="2"/>
  <c r="K486" i="2"/>
  <c r="F486" i="2"/>
  <c r="K485" i="2"/>
  <c r="F485" i="2"/>
  <c r="K484" i="2"/>
  <c r="F484" i="2"/>
  <c r="K483" i="2"/>
  <c r="F483" i="2"/>
  <c r="K482" i="2"/>
  <c r="F482" i="2"/>
  <c r="K481" i="2"/>
  <c r="F481" i="2"/>
  <c r="K480" i="2"/>
  <c r="F480" i="2"/>
  <c r="K479" i="2"/>
  <c r="F479" i="2"/>
  <c r="K478" i="2"/>
  <c r="F478" i="2"/>
  <c r="G468" i="2"/>
  <c r="K467" i="2"/>
  <c r="G467" i="2"/>
  <c r="K466" i="2"/>
  <c r="G466" i="2"/>
  <c r="K465" i="2"/>
  <c r="G465" i="2"/>
  <c r="K464" i="2"/>
  <c r="G464" i="2"/>
  <c r="K463" i="2"/>
  <c r="G463" i="2"/>
  <c r="K462" i="2"/>
  <c r="G462" i="2"/>
  <c r="K461" i="2"/>
  <c r="F461" i="2"/>
  <c r="K460" i="2"/>
  <c r="F460" i="2"/>
  <c r="K459" i="2"/>
  <c r="F459" i="2"/>
  <c r="K458" i="2"/>
  <c r="F458" i="2"/>
  <c r="K457" i="2"/>
  <c r="F457" i="2"/>
  <c r="K456" i="2"/>
  <c r="F456" i="2"/>
  <c r="K455" i="2"/>
  <c r="F455" i="2"/>
  <c r="K454" i="2"/>
  <c r="F454" i="2"/>
  <c r="K453" i="2"/>
  <c r="F453" i="2"/>
  <c r="K452" i="2"/>
  <c r="F452" i="2"/>
  <c r="K451" i="2"/>
  <c r="F451" i="2"/>
  <c r="K450" i="2"/>
  <c r="F450" i="2"/>
  <c r="K449" i="2"/>
  <c r="F449" i="2"/>
  <c r="L837" i="2" l="1"/>
  <c r="G611" i="2"/>
  <c r="G632" i="2"/>
  <c r="G652" i="2"/>
  <c r="J677" i="2"/>
  <c r="D679" i="2" s="1"/>
  <c r="J701" i="2"/>
  <c r="M692" i="2"/>
  <c r="N692" i="2" s="1"/>
  <c r="M693" i="2"/>
  <c r="N693" i="2" s="1"/>
  <c r="M694" i="2"/>
  <c r="N694" i="2" s="1"/>
  <c r="M695" i="2"/>
  <c r="N695" i="2" s="1"/>
  <c r="M696" i="2"/>
  <c r="N696" i="2" s="1"/>
  <c r="M697" i="2"/>
  <c r="N697" i="2" s="1"/>
  <c r="M698" i="2"/>
  <c r="N698" i="2" s="1"/>
  <c r="M699" i="2"/>
  <c r="N699" i="2" s="1"/>
  <c r="M700" i="2"/>
  <c r="N700" i="2" s="1"/>
  <c r="J725" i="2"/>
  <c r="M716" i="2"/>
  <c r="N716" i="2" s="1"/>
  <c r="M717" i="2"/>
  <c r="N717" i="2" s="1"/>
  <c r="M718" i="2"/>
  <c r="N718" i="2" s="1"/>
  <c r="M720" i="2"/>
  <c r="N720" i="2" s="1"/>
  <c r="M722" i="2"/>
  <c r="N722" i="2" s="1"/>
  <c r="M724" i="2"/>
  <c r="N724" i="2" s="1"/>
  <c r="M783" i="2"/>
  <c r="N783" i="2" s="1"/>
  <c r="M784" i="2"/>
  <c r="N784" i="2" s="1"/>
  <c r="M785" i="2"/>
  <c r="N785" i="2" s="1"/>
  <c r="M786" i="2"/>
  <c r="N786" i="2" s="1"/>
  <c r="M788" i="2"/>
  <c r="N788" i="2" s="1"/>
  <c r="M790" i="2"/>
  <c r="N790" i="2" s="1"/>
  <c r="J814" i="2"/>
  <c r="E816" i="2" s="1"/>
  <c r="M812" i="2"/>
  <c r="N812" i="2" s="1"/>
  <c r="M832" i="2"/>
  <c r="N832" i="2" s="1"/>
  <c r="M834" i="2"/>
  <c r="N834" i="2" s="1"/>
  <c r="M836" i="2"/>
  <c r="N836" i="2" s="1"/>
  <c r="F679" i="2"/>
  <c r="M677" i="2"/>
  <c r="N677" i="2" s="1"/>
  <c r="D703" i="2"/>
  <c r="F703" i="2"/>
  <c r="H703" i="2"/>
  <c r="D727" i="2"/>
  <c r="F727" i="2"/>
  <c r="H727" i="2"/>
  <c r="D793" i="2"/>
  <c r="F793" i="2"/>
  <c r="H793" i="2"/>
  <c r="C816" i="2"/>
  <c r="G816" i="2"/>
  <c r="D839" i="2"/>
  <c r="F839" i="2"/>
  <c r="H839" i="2"/>
  <c r="M668" i="2"/>
  <c r="N668" i="2" s="1"/>
  <c r="C679" i="2"/>
  <c r="G679" i="2"/>
  <c r="M701" i="2"/>
  <c r="N701" i="2" s="1"/>
  <c r="E703" i="2"/>
  <c r="G703" i="2"/>
  <c r="I703" i="2"/>
  <c r="M725" i="2"/>
  <c r="N725" i="2" s="1"/>
  <c r="E727" i="2"/>
  <c r="G727" i="2"/>
  <c r="I727" i="2"/>
  <c r="E793" i="2"/>
  <c r="G793" i="2"/>
  <c r="I793" i="2"/>
  <c r="H816" i="2"/>
  <c r="E839" i="2"/>
  <c r="G839" i="2"/>
  <c r="I839" i="2"/>
  <c r="D871" i="2"/>
  <c r="C703" i="2"/>
  <c r="C727" i="2"/>
  <c r="K791" i="2"/>
  <c r="M791" i="2" s="1"/>
  <c r="N791" i="2" s="1"/>
  <c r="C793" i="2"/>
  <c r="L814" i="2"/>
  <c r="K837" i="2"/>
  <c r="M837" i="2" s="1"/>
  <c r="N837" i="2" s="1"/>
  <c r="C839" i="2"/>
  <c r="E851" i="2"/>
  <c r="B866" i="2"/>
  <c r="K814" i="2"/>
  <c r="A225" i="3"/>
  <c r="D816" i="2" l="1"/>
  <c r="L816" i="2" s="1"/>
  <c r="M814" i="2"/>
  <c r="N814" i="2" s="1"/>
  <c r="F816" i="2"/>
  <c r="I679" i="2"/>
  <c r="E679" i="2"/>
  <c r="I816" i="2"/>
  <c r="H679" i="2"/>
  <c r="J703" i="2"/>
  <c r="L703" i="2"/>
  <c r="J793" i="2"/>
  <c r="L793" i="2"/>
  <c r="J727" i="2"/>
  <c r="L727" i="2"/>
  <c r="J679" i="2"/>
  <c r="L679" i="2"/>
  <c r="J816" i="2"/>
  <c r="J839" i="2"/>
  <c r="L839" i="2"/>
  <c r="E141" i="6"/>
  <c r="E140" i="6"/>
  <c r="E139" i="6"/>
  <c r="E138" i="6"/>
  <c r="E94" i="6"/>
  <c r="E64" i="6"/>
  <c r="E63" i="6"/>
  <c r="E62" i="6"/>
  <c r="E61" i="6"/>
  <c r="H29" i="6"/>
  <c r="E29" i="6"/>
  <c r="C438" i="2"/>
  <c r="C437" i="2"/>
  <c r="C436" i="2"/>
  <c r="C435" i="2"/>
  <c r="C411" i="2"/>
  <c r="C410" i="2"/>
  <c r="C409" i="2"/>
  <c r="C408" i="2"/>
  <c r="C340" i="2"/>
  <c r="D254" i="4" l="1"/>
  <c r="D247" i="4"/>
  <c r="G151" i="6" l="1"/>
  <c r="F151" i="6"/>
  <c r="D151" i="6"/>
  <c r="C151" i="6"/>
  <c r="I151" i="6" s="1"/>
  <c r="J150" i="6"/>
  <c r="I150" i="6"/>
  <c r="H150" i="6"/>
  <c r="E150" i="6"/>
  <c r="J149" i="6"/>
  <c r="I149" i="6"/>
  <c r="H149" i="6"/>
  <c r="E149" i="6"/>
  <c r="J148" i="6"/>
  <c r="I148" i="6"/>
  <c r="H148" i="6"/>
  <c r="E148" i="6"/>
  <c r="J147" i="6"/>
  <c r="I147" i="6"/>
  <c r="H147" i="6"/>
  <c r="E147" i="6"/>
  <c r="J146" i="6"/>
  <c r="I146" i="6"/>
  <c r="H146" i="6"/>
  <c r="E146" i="6"/>
  <c r="J145" i="6"/>
  <c r="I145" i="6"/>
  <c r="H145" i="6"/>
  <c r="E145" i="6"/>
  <c r="J144" i="6"/>
  <c r="I144" i="6"/>
  <c r="H144" i="6"/>
  <c r="E144" i="6"/>
  <c r="J143" i="6"/>
  <c r="I143" i="6"/>
  <c r="H143" i="6"/>
  <c r="E143" i="6"/>
  <c r="J142" i="6"/>
  <c r="I142" i="6"/>
  <c r="H142" i="6"/>
  <c r="E142" i="6"/>
  <c r="E151" i="6" s="1"/>
  <c r="J141" i="6"/>
  <c r="I141" i="6"/>
  <c r="H141" i="6"/>
  <c r="J140" i="6"/>
  <c r="I140" i="6"/>
  <c r="H140" i="6"/>
  <c r="J139" i="6"/>
  <c r="I139" i="6"/>
  <c r="H139" i="6"/>
  <c r="J138" i="6"/>
  <c r="I138" i="6"/>
  <c r="H138" i="6"/>
  <c r="J151" i="6" l="1"/>
  <c r="K151" i="6" s="1"/>
  <c r="H151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L371" i="4"/>
  <c r="K371" i="4"/>
  <c r="J371" i="4"/>
  <c r="L370" i="4"/>
  <c r="K370" i="4"/>
  <c r="J370" i="4"/>
  <c r="L369" i="4"/>
  <c r="K369" i="4"/>
  <c r="J369" i="4"/>
  <c r="G564" i="4" l="1"/>
  <c r="M369" i="4"/>
  <c r="N369" i="4" s="1"/>
  <c r="M371" i="4"/>
  <c r="N371" i="4" s="1"/>
  <c r="M370" i="4"/>
  <c r="N370" i="4" s="1"/>
  <c r="A28" i="5" l="1"/>
  <c r="A34" i="5"/>
  <c r="F30" i="3"/>
  <c r="E584" i="4" l="1"/>
  <c r="D1084" i="2" l="1"/>
  <c r="D1075" i="2"/>
  <c r="D1068" i="2" l="1"/>
  <c r="D1061" i="2"/>
  <c r="D1167" i="2" l="1"/>
  <c r="B1177" i="2"/>
  <c r="B1172" i="2"/>
  <c r="V180" i="6" l="1"/>
  <c r="B225" i="3"/>
  <c r="C170" i="1"/>
  <c r="E20" i="3"/>
  <c r="E21" i="3"/>
  <c r="E22" i="3"/>
  <c r="E23" i="3"/>
  <c r="E24" i="3"/>
  <c r="E25" i="3"/>
  <c r="E26" i="3"/>
  <c r="E27" i="3"/>
  <c r="E19" i="3"/>
  <c r="E547" i="4" l="1"/>
  <c r="G549" i="4" s="1"/>
  <c r="A112" i="3" l="1"/>
  <c r="G113" i="3" s="1"/>
  <c r="H113" i="3" l="1"/>
  <c r="C9" i="3"/>
  <c r="E935" i="2" l="1"/>
  <c r="D169" i="6" l="1"/>
  <c r="D168" i="6"/>
  <c r="D167" i="6"/>
  <c r="G129" i="6"/>
  <c r="F129" i="6"/>
  <c r="D129" i="6"/>
  <c r="C129" i="6"/>
  <c r="I129" i="6" s="1"/>
  <c r="J128" i="6"/>
  <c r="I128" i="6"/>
  <c r="H128" i="6"/>
  <c r="E128" i="6"/>
  <c r="J127" i="6"/>
  <c r="I127" i="6"/>
  <c r="H127" i="6"/>
  <c r="E127" i="6"/>
  <c r="J126" i="6"/>
  <c r="I126" i="6"/>
  <c r="H126" i="6"/>
  <c r="E126" i="6"/>
  <c r="J125" i="6"/>
  <c r="I125" i="6"/>
  <c r="H125" i="6"/>
  <c r="E125" i="6"/>
  <c r="J124" i="6"/>
  <c r="I124" i="6"/>
  <c r="H124" i="6"/>
  <c r="E124" i="6"/>
  <c r="J123" i="6"/>
  <c r="I123" i="6"/>
  <c r="H123" i="6"/>
  <c r="E123" i="6"/>
  <c r="J122" i="6"/>
  <c r="I122" i="6"/>
  <c r="H122" i="6"/>
  <c r="E122" i="6"/>
  <c r="J121" i="6"/>
  <c r="I121" i="6"/>
  <c r="H121" i="6"/>
  <c r="E121" i="6"/>
  <c r="J120" i="6"/>
  <c r="I120" i="6"/>
  <c r="H120" i="6"/>
  <c r="E120" i="6"/>
  <c r="J119" i="6"/>
  <c r="I119" i="6"/>
  <c r="H119" i="6"/>
  <c r="E119" i="6"/>
  <c r="J118" i="6"/>
  <c r="I118" i="6"/>
  <c r="H118" i="6"/>
  <c r="E118" i="6"/>
  <c r="J117" i="6"/>
  <c r="I117" i="6"/>
  <c r="H117" i="6"/>
  <c r="E117" i="6"/>
  <c r="J116" i="6"/>
  <c r="I116" i="6"/>
  <c r="H116" i="6"/>
  <c r="E116" i="6"/>
  <c r="E129" i="6" s="1"/>
  <c r="G107" i="6"/>
  <c r="F107" i="6"/>
  <c r="D107" i="6"/>
  <c r="C107" i="6"/>
  <c r="J106" i="6"/>
  <c r="I106" i="6"/>
  <c r="H106" i="6"/>
  <c r="E106" i="6"/>
  <c r="J105" i="6"/>
  <c r="I105" i="6"/>
  <c r="H105" i="6"/>
  <c r="E105" i="6"/>
  <c r="J104" i="6"/>
  <c r="I104" i="6"/>
  <c r="H104" i="6"/>
  <c r="E104" i="6"/>
  <c r="J103" i="6"/>
  <c r="I103" i="6"/>
  <c r="H103" i="6"/>
  <c r="E103" i="6"/>
  <c r="J102" i="6"/>
  <c r="I102" i="6"/>
  <c r="H102" i="6"/>
  <c r="E102" i="6"/>
  <c r="J101" i="6"/>
  <c r="I101" i="6"/>
  <c r="H101" i="6"/>
  <c r="E101" i="6"/>
  <c r="J100" i="6"/>
  <c r="I100" i="6"/>
  <c r="H100" i="6"/>
  <c r="E100" i="6"/>
  <c r="J99" i="6"/>
  <c r="I99" i="6"/>
  <c r="H99" i="6"/>
  <c r="E99" i="6"/>
  <c r="J98" i="6"/>
  <c r="I98" i="6"/>
  <c r="H98" i="6"/>
  <c r="E98" i="6"/>
  <c r="J97" i="6"/>
  <c r="I97" i="6"/>
  <c r="H97" i="6"/>
  <c r="E97" i="6"/>
  <c r="J96" i="6"/>
  <c r="I96" i="6"/>
  <c r="H96" i="6"/>
  <c r="E96" i="6"/>
  <c r="J95" i="6"/>
  <c r="I95" i="6"/>
  <c r="H95" i="6"/>
  <c r="E95" i="6"/>
  <c r="J94" i="6"/>
  <c r="I94" i="6"/>
  <c r="H94" i="6"/>
  <c r="J62" i="6"/>
  <c r="J63" i="6"/>
  <c r="J64" i="6"/>
  <c r="J65" i="6"/>
  <c r="J66" i="6"/>
  <c r="J67" i="6"/>
  <c r="J68" i="6"/>
  <c r="I62" i="6"/>
  <c r="I63" i="6"/>
  <c r="I64" i="6"/>
  <c r="I65" i="6"/>
  <c r="I66" i="6"/>
  <c r="I67" i="6"/>
  <c r="I68" i="6"/>
  <c r="E34" i="5"/>
  <c r="A40" i="5"/>
  <c r="A15" i="5"/>
  <c r="C16" i="5" s="1"/>
  <c r="G584" i="4"/>
  <c r="I584" i="4"/>
  <c r="E586" i="4" s="1"/>
  <c r="J129" i="6" l="1"/>
  <c r="K116" i="6"/>
  <c r="K118" i="6"/>
  <c r="K119" i="6"/>
  <c r="K120" i="6"/>
  <c r="K124" i="6"/>
  <c r="K126" i="6"/>
  <c r="K127" i="6"/>
  <c r="K128" i="6"/>
  <c r="K121" i="6"/>
  <c r="H129" i="6"/>
  <c r="K117" i="6"/>
  <c r="K122" i="6"/>
  <c r="K123" i="6"/>
  <c r="K125" i="6"/>
  <c r="G586" i="4"/>
  <c r="K129" i="6"/>
  <c r="D16" i="5"/>
  <c r="K95" i="6"/>
  <c r="K96" i="6"/>
  <c r="K98" i="6"/>
  <c r="K99" i="6"/>
  <c r="K100" i="6"/>
  <c r="K102" i="6"/>
  <c r="K103" i="6"/>
  <c r="K105" i="6"/>
  <c r="I107" i="6"/>
  <c r="K97" i="6"/>
  <c r="K104" i="6"/>
  <c r="K101" i="6"/>
  <c r="K106" i="6"/>
  <c r="J107" i="6"/>
  <c r="H107" i="6"/>
  <c r="K94" i="6"/>
  <c r="E107" i="6"/>
  <c r="B16" i="5"/>
  <c r="K107" i="6" l="1"/>
  <c r="E557" i="4" l="1"/>
  <c r="E556" i="4"/>
  <c r="G556" i="4" l="1"/>
  <c r="E544" i="4"/>
  <c r="G544" i="4" s="1"/>
  <c r="E545" i="4"/>
  <c r="E546" i="4"/>
  <c r="E542" i="4"/>
  <c r="E543" i="4"/>
  <c r="E541" i="4"/>
  <c r="E539" i="4"/>
  <c r="G539" i="4" s="1"/>
  <c r="G543" i="4" l="1"/>
  <c r="G541" i="4"/>
  <c r="G548" i="4"/>
  <c r="G547" i="4"/>
  <c r="E528" i="4"/>
  <c r="E526" i="4"/>
  <c r="A108" i="3" l="1"/>
  <c r="F93" i="3"/>
  <c r="E93" i="3"/>
  <c r="D93" i="3"/>
  <c r="C93" i="3"/>
  <c r="B93" i="3"/>
  <c r="G92" i="3"/>
  <c r="G91" i="3"/>
  <c r="G90" i="3"/>
  <c r="N80" i="3"/>
  <c r="M80" i="3"/>
  <c r="L80" i="3"/>
  <c r="J80" i="3"/>
  <c r="I80" i="3"/>
  <c r="H80" i="3"/>
  <c r="F80" i="3"/>
  <c r="E80" i="3"/>
  <c r="C80" i="3"/>
  <c r="B80" i="3"/>
  <c r="I64" i="3"/>
  <c r="H64" i="3"/>
  <c r="G64" i="3"/>
  <c r="F64" i="3"/>
  <c r="E64" i="3"/>
  <c r="D64" i="3"/>
  <c r="C64" i="3"/>
  <c r="B64" i="3"/>
  <c r="J63" i="3"/>
  <c r="G27" i="3" s="1"/>
  <c r="J62" i="3"/>
  <c r="G26" i="3" s="1"/>
  <c r="J61" i="3"/>
  <c r="G25" i="3" s="1"/>
  <c r="J60" i="3"/>
  <c r="G24" i="3" s="1"/>
  <c r="J59" i="3"/>
  <c r="G23" i="3" s="1"/>
  <c r="J58" i="3"/>
  <c r="G22" i="3" s="1"/>
  <c r="J57" i="3"/>
  <c r="G21" i="3" s="1"/>
  <c r="J56" i="3"/>
  <c r="G20" i="3" s="1"/>
  <c r="J55" i="3"/>
  <c r="G19" i="3" s="1"/>
  <c r="F46" i="3"/>
  <c r="F27" i="3" s="1"/>
  <c r="F45" i="3"/>
  <c r="F26" i="3" s="1"/>
  <c r="F44" i="3"/>
  <c r="F25" i="3" s="1"/>
  <c r="F43" i="3"/>
  <c r="F24" i="3" s="1"/>
  <c r="F42" i="3"/>
  <c r="F23" i="3" s="1"/>
  <c r="F41" i="3"/>
  <c r="F22" i="3" s="1"/>
  <c r="F40" i="3"/>
  <c r="F39" i="3"/>
  <c r="F38" i="3"/>
  <c r="C28" i="3"/>
  <c r="H21" i="3" l="1"/>
  <c r="H20" i="3"/>
  <c r="H22" i="3"/>
  <c r="H24" i="3"/>
  <c r="H26" i="3"/>
  <c r="B98" i="3"/>
  <c r="G98" i="3" s="1"/>
  <c r="F98" i="3"/>
  <c r="C98" i="3"/>
  <c r="D98" i="3"/>
  <c r="E98" i="3"/>
  <c r="C99" i="3"/>
  <c r="D99" i="3"/>
  <c r="E99" i="3"/>
  <c r="B99" i="3"/>
  <c r="G99" i="3" s="1"/>
  <c r="F99" i="3"/>
  <c r="C97" i="3"/>
  <c r="B97" i="3"/>
  <c r="G97" i="3" s="1"/>
  <c r="F97" i="3"/>
  <c r="E97" i="3"/>
  <c r="D97" i="3"/>
  <c r="H25" i="3"/>
  <c r="H19" i="3"/>
  <c r="F28" i="3"/>
  <c r="H23" i="3"/>
  <c r="H27" i="3"/>
  <c r="G109" i="3"/>
  <c r="H109" i="3"/>
  <c r="G28" i="3"/>
  <c r="E28" i="3"/>
  <c r="G93" i="3"/>
  <c r="J64" i="3"/>
  <c r="F47" i="3"/>
  <c r="H28" i="3" l="1"/>
  <c r="G30" i="3"/>
  <c r="H30" i="3" s="1"/>
  <c r="B35" i="5" l="1"/>
  <c r="J966" i="2"/>
  <c r="I966" i="2"/>
  <c r="H966" i="2"/>
  <c r="G966" i="2"/>
  <c r="F966" i="2"/>
  <c r="J946" i="2"/>
  <c r="I946" i="2"/>
  <c r="H946" i="2"/>
  <c r="G946" i="2"/>
  <c r="F946" i="2"/>
  <c r="E946" i="2"/>
  <c r="F948" i="2" l="1"/>
  <c r="G948" i="2"/>
  <c r="G968" i="2"/>
  <c r="H23" i="4"/>
  <c r="G23" i="4"/>
  <c r="G25" i="4" s="1"/>
  <c r="F23" i="4"/>
  <c r="E23" i="4"/>
  <c r="B513" i="4"/>
  <c r="B510" i="4"/>
  <c r="I514" i="4"/>
  <c r="B41" i="5"/>
  <c r="E40" i="5"/>
  <c r="U181" i="6"/>
  <c r="W181" i="6" s="1"/>
  <c r="U182" i="6"/>
  <c r="W182" i="6" s="1"/>
  <c r="U183" i="6"/>
  <c r="W183" i="6" s="1"/>
  <c r="U184" i="6"/>
  <c r="W184" i="6" s="1"/>
  <c r="U185" i="6"/>
  <c r="W185" i="6" s="1"/>
  <c r="U186" i="6"/>
  <c r="W186" i="6" s="1"/>
  <c r="U187" i="6"/>
  <c r="W187" i="6" s="1"/>
  <c r="U188" i="6"/>
  <c r="W188" i="6" s="1"/>
  <c r="U189" i="6"/>
  <c r="W189" i="6" s="1"/>
  <c r="U190" i="6"/>
  <c r="W190" i="6" s="1"/>
  <c r="U191" i="6"/>
  <c r="W191" i="6" s="1"/>
  <c r="U192" i="6"/>
  <c r="W192" i="6" s="1"/>
  <c r="U193" i="6"/>
  <c r="W193" i="6" s="1"/>
  <c r="U194" i="6"/>
  <c r="W194" i="6" s="1"/>
  <c r="U195" i="6"/>
  <c r="W195" i="6" s="1"/>
  <c r="U196" i="6"/>
  <c r="W196" i="6" s="1"/>
  <c r="U197" i="6"/>
  <c r="W197" i="6" s="1"/>
  <c r="U198" i="6"/>
  <c r="W198" i="6" s="1"/>
  <c r="U199" i="6"/>
  <c r="W199" i="6" s="1"/>
  <c r="D200" i="6"/>
  <c r="E200" i="6"/>
  <c r="I200" i="6"/>
  <c r="J200" i="6"/>
  <c r="K200" i="6"/>
  <c r="O200" i="6"/>
  <c r="P200" i="6"/>
  <c r="Q200" i="6"/>
  <c r="C200" i="6"/>
  <c r="U180" i="6"/>
  <c r="W180" i="6" s="1"/>
  <c r="F47" i="2" l="1"/>
  <c r="E77" i="2" s="1"/>
  <c r="E47" i="2"/>
  <c r="D77" i="2" s="1"/>
  <c r="D47" i="2"/>
  <c r="G46" i="2"/>
  <c r="G45" i="2"/>
  <c r="G44" i="2"/>
  <c r="G43" i="2"/>
  <c r="G42" i="2"/>
  <c r="G41" i="2"/>
  <c r="G40" i="2"/>
  <c r="G39" i="2"/>
  <c r="G38" i="2"/>
  <c r="G37" i="2"/>
  <c r="G36" i="2"/>
  <c r="G47" i="2" l="1"/>
  <c r="C77" i="2"/>
  <c r="I925" i="2"/>
  <c r="J925" i="2"/>
  <c r="H925" i="2"/>
  <c r="G925" i="2"/>
  <c r="F925" i="2"/>
  <c r="G927" i="2" l="1"/>
  <c r="D165" i="2"/>
  <c r="D170" i="6"/>
  <c r="E50" i="6"/>
  <c r="D8" i="6"/>
  <c r="F91" i="5"/>
  <c r="E49" i="5"/>
  <c r="F215" i="4"/>
  <c r="F1167" i="2"/>
  <c r="E1167" i="2"/>
  <c r="F1182" i="2"/>
  <c r="B1187" i="2" s="1"/>
  <c r="D1182" i="2"/>
  <c r="C1182" i="2"/>
  <c r="B1182" i="2"/>
  <c r="E1177" i="2"/>
  <c r="E1172" i="2"/>
  <c r="G56" i="2"/>
  <c r="E57" i="2"/>
  <c r="D78" i="2" s="1"/>
  <c r="F57" i="2"/>
  <c r="E78" i="2" s="1"/>
  <c r="D57" i="2"/>
  <c r="C78" i="2" s="1"/>
  <c r="D1054" i="2"/>
  <c r="E436" i="2"/>
  <c r="E437" i="2"/>
  <c r="E438" i="2"/>
  <c r="C439" i="2"/>
  <c r="E439" i="2" s="1"/>
  <c r="C440" i="2"/>
  <c r="E440" i="2" s="1"/>
  <c r="C441" i="2"/>
  <c r="E441" i="2" s="1"/>
  <c r="C442" i="2"/>
  <c r="E442" i="2" s="1"/>
  <c r="E435" i="2"/>
  <c r="E409" i="2"/>
  <c r="E410" i="2"/>
  <c r="E411" i="2"/>
  <c r="C412" i="2"/>
  <c r="E412" i="2" s="1"/>
  <c r="C413" i="2"/>
  <c r="E413" i="2" s="1"/>
  <c r="C414" i="2"/>
  <c r="E414" i="2" s="1"/>
  <c r="C415" i="2"/>
  <c r="E415" i="2" s="1"/>
  <c r="E408" i="2"/>
  <c r="E397" i="2"/>
  <c r="E369" i="2"/>
  <c r="E370" i="2"/>
  <c r="E368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00" i="2"/>
  <c r="G42" i="6"/>
  <c r="G77" i="6" s="1"/>
  <c r="F42" i="6"/>
  <c r="F77" i="6" s="1"/>
  <c r="D42" i="6"/>
  <c r="D77" i="6" s="1"/>
  <c r="C42" i="6"/>
  <c r="C77" i="6" s="1"/>
  <c r="B151" i="5"/>
  <c r="L119" i="5"/>
  <c r="L120" i="5"/>
  <c r="L121" i="5"/>
  <c r="L122" i="5"/>
  <c r="L123" i="5"/>
  <c r="L124" i="5"/>
  <c r="L125" i="5"/>
  <c r="L126" i="5"/>
  <c r="L127" i="5"/>
  <c r="L128" i="5"/>
  <c r="L129" i="5"/>
  <c r="L118" i="5"/>
  <c r="K119" i="5"/>
  <c r="K120" i="5"/>
  <c r="K121" i="5"/>
  <c r="K122" i="5"/>
  <c r="K123" i="5"/>
  <c r="K124" i="5"/>
  <c r="K125" i="5"/>
  <c r="K126" i="5"/>
  <c r="K127" i="5"/>
  <c r="K128" i="5"/>
  <c r="K129" i="5"/>
  <c r="K118" i="5"/>
  <c r="D130" i="5"/>
  <c r="E130" i="5"/>
  <c r="F130" i="5"/>
  <c r="G130" i="5"/>
  <c r="H130" i="5"/>
  <c r="I130" i="5"/>
  <c r="C130" i="5"/>
  <c r="J119" i="5"/>
  <c r="J120" i="5"/>
  <c r="J121" i="5"/>
  <c r="J122" i="5"/>
  <c r="J123" i="5"/>
  <c r="J124" i="5"/>
  <c r="J125" i="5"/>
  <c r="J126" i="5"/>
  <c r="J127" i="5"/>
  <c r="J128" i="5"/>
  <c r="J129" i="5"/>
  <c r="J118" i="5"/>
  <c r="F105" i="5"/>
  <c r="F104" i="5"/>
  <c r="D106" i="5"/>
  <c r="E106" i="5"/>
  <c r="C106" i="5"/>
  <c r="F92" i="5"/>
  <c r="F93" i="5"/>
  <c r="F94" i="5"/>
  <c r="F441" i="4"/>
  <c r="G441" i="4"/>
  <c r="E441" i="4"/>
  <c r="G426" i="4"/>
  <c r="F426" i="4"/>
  <c r="E426" i="4"/>
  <c r="G415" i="4"/>
  <c r="G417" i="4" s="1"/>
  <c r="F415" i="4"/>
  <c r="E415" i="4"/>
  <c r="L287" i="4"/>
  <c r="L288" i="4"/>
  <c r="L289" i="4"/>
  <c r="L291" i="4"/>
  <c r="L292" i="4"/>
  <c r="L293" i="4"/>
  <c r="L294" i="4"/>
  <c r="L296" i="4"/>
  <c r="L297" i="4"/>
  <c r="L298" i="4"/>
  <c r="L299" i="4"/>
  <c r="L300" i="4"/>
  <c r="L301" i="4"/>
  <c r="L302" i="4"/>
  <c r="L304" i="4"/>
  <c r="L305" i="4"/>
  <c r="L306" i="4"/>
  <c r="L307" i="4"/>
  <c r="L309" i="4"/>
  <c r="L310" i="4"/>
  <c r="L311" i="4"/>
  <c r="L312" i="4"/>
  <c r="L313" i="4"/>
  <c r="L314" i="4"/>
  <c r="L315" i="4"/>
  <c r="L317" i="4"/>
  <c r="L318" i="4"/>
  <c r="L319" i="4"/>
  <c r="L320" i="4"/>
  <c r="L322" i="4"/>
  <c r="L323" i="4"/>
  <c r="L324" i="4"/>
  <c r="L325" i="4"/>
  <c r="L326" i="4"/>
  <c r="L328" i="4"/>
  <c r="L329" i="4"/>
  <c r="L330" i="4"/>
  <c r="L331" i="4"/>
  <c r="L332" i="4"/>
  <c r="L334" i="4"/>
  <c r="L335" i="4"/>
  <c r="L336" i="4"/>
  <c r="L337" i="4"/>
  <c r="L338" i="4"/>
  <c r="L339" i="4"/>
  <c r="L340" i="4"/>
  <c r="L341" i="4"/>
  <c r="L343" i="4"/>
  <c r="L344" i="4"/>
  <c r="L345" i="4"/>
  <c r="L346" i="4"/>
  <c r="L347" i="4"/>
  <c r="L348" i="4"/>
  <c r="L349" i="4"/>
  <c r="L350" i="4"/>
  <c r="L352" i="4"/>
  <c r="L353" i="4"/>
  <c r="L354" i="4"/>
  <c r="L355" i="4"/>
  <c r="L357" i="4"/>
  <c r="L358" i="4"/>
  <c r="L359" i="4"/>
  <c r="L360" i="4"/>
  <c r="L362" i="4"/>
  <c r="L366" i="4"/>
  <c r="L367" i="4"/>
  <c r="L286" i="4"/>
  <c r="K287" i="4"/>
  <c r="K288" i="4"/>
  <c r="K289" i="4"/>
  <c r="K291" i="4"/>
  <c r="K292" i="4"/>
  <c r="K293" i="4"/>
  <c r="K294" i="4"/>
  <c r="K296" i="4"/>
  <c r="K297" i="4"/>
  <c r="K298" i="4"/>
  <c r="K299" i="4"/>
  <c r="K300" i="4"/>
  <c r="K301" i="4"/>
  <c r="K302" i="4"/>
  <c r="K304" i="4"/>
  <c r="K305" i="4"/>
  <c r="K306" i="4"/>
  <c r="K307" i="4"/>
  <c r="K309" i="4"/>
  <c r="K310" i="4"/>
  <c r="K311" i="4"/>
  <c r="K312" i="4"/>
  <c r="K313" i="4"/>
  <c r="K314" i="4"/>
  <c r="K315" i="4"/>
  <c r="K317" i="4"/>
  <c r="K318" i="4"/>
  <c r="K319" i="4"/>
  <c r="K320" i="4"/>
  <c r="K322" i="4"/>
  <c r="K323" i="4"/>
  <c r="K324" i="4"/>
  <c r="K325" i="4"/>
  <c r="K326" i="4"/>
  <c r="K328" i="4"/>
  <c r="K329" i="4"/>
  <c r="K330" i="4"/>
  <c r="K331" i="4"/>
  <c r="K332" i="4"/>
  <c r="K334" i="4"/>
  <c r="K335" i="4"/>
  <c r="K336" i="4"/>
  <c r="K337" i="4"/>
  <c r="K338" i="4"/>
  <c r="K339" i="4"/>
  <c r="K340" i="4"/>
  <c r="K341" i="4"/>
  <c r="K343" i="4"/>
  <c r="K344" i="4"/>
  <c r="K345" i="4"/>
  <c r="K346" i="4"/>
  <c r="K347" i="4"/>
  <c r="K348" i="4"/>
  <c r="K349" i="4"/>
  <c r="K350" i="4"/>
  <c r="K352" i="4"/>
  <c r="K353" i="4"/>
  <c r="K354" i="4"/>
  <c r="K355" i="4"/>
  <c r="K357" i="4"/>
  <c r="K358" i="4"/>
  <c r="K359" i="4"/>
  <c r="K360" i="4"/>
  <c r="K362" i="4"/>
  <c r="K366" i="4"/>
  <c r="K367" i="4"/>
  <c r="K286" i="4"/>
  <c r="D372" i="4"/>
  <c r="E372" i="4"/>
  <c r="F372" i="4"/>
  <c r="G372" i="4"/>
  <c r="H372" i="4"/>
  <c r="I372" i="4"/>
  <c r="C372" i="4"/>
  <c r="C373" i="4" s="1"/>
  <c r="J287" i="4"/>
  <c r="J288" i="4"/>
  <c r="J289" i="4"/>
  <c r="J291" i="4"/>
  <c r="J292" i="4"/>
  <c r="J293" i="4"/>
  <c r="J294" i="4"/>
  <c r="J296" i="4"/>
  <c r="J297" i="4"/>
  <c r="J298" i="4"/>
  <c r="J299" i="4"/>
  <c r="J300" i="4"/>
  <c r="J301" i="4"/>
  <c r="J302" i="4"/>
  <c r="J304" i="4"/>
  <c r="J305" i="4"/>
  <c r="J306" i="4"/>
  <c r="J307" i="4"/>
  <c r="J309" i="4"/>
  <c r="J310" i="4"/>
  <c r="J311" i="4"/>
  <c r="J312" i="4"/>
  <c r="J313" i="4"/>
  <c r="J314" i="4"/>
  <c r="J315" i="4"/>
  <c r="J317" i="4"/>
  <c r="J318" i="4"/>
  <c r="J319" i="4"/>
  <c r="J320" i="4"/>
  <c r="J322" i="4"/>
  <c r="J323" i="4"/>
  <c r="J324" i="4"/>
  <c r="J325" i="4"/>
  <c r="J326" i="4"/>
  <c r="J328" i="4"/>
  <c r="J329" i="4"/>
  <c r="J330" i="4"/>
  <c r="J331" i="4"/>
  <c r="J332" i="4"/>
  <c r="J334" i="4"/>
  <c r="J335" i="4"/>
  <c r="J336" i="4"/>
  <c r="J337" i="4"/>
  <c r="J338" i="4"/>
  <c r="J339" i="4"/>
  <c r="J340" i="4"/>
  <c r="J341" i="4"/>
  <c r="J343" i="4"/>
  <c r="J344" i="4"/>
  <c r="J345" i="4"/>
  <c r="J346" i="4"/>
  <c r="J347" i="4"/>
  <c r="J348" i="4"/>
  <c r="J349" i="4"/>
  <c r="J350" i="4"/>
  <c r="J352" i="4"/>
  <c r="J353" i="4"/>
  <c r="J354" i="4"/>
  <c r="J355" i="4"/>
  <c r="J357" i="4"/>
  <c r="J358" i="4"/>
  <c r="J359" i="4"/>
  <c r="J360" i="4"/>
  <c r="J362" i="4"/>
  <c r="J366" i="4"/>
  <c r="J367" i="4"/>
  <c r="J286" i="4"/>
  <c r="G203" i="4"/>
  <c r="G205" i="4" s="1"/>
  <c r="F203" i="4"/>
  <c r="E203" i="4"/>
  <c r="G187" i="4"/>
  <c r="G189" i="4" s="1"/>
  <c r="F187" i="4"/>
  <c r="E187" i="4"/>
  <c r="G176" i="4"/>
  <c r="G178" i="4" s="1"/>
  <c r="F176" i="4"/>
  <c r="E176" i="4"/>
  <c r="G85" i="4"/>
  <c r="F85" i="4"/>
  <c r="F87" i="4" s="1"/>
  <c r="E85" i="4"/>
  <c r="E87" i="4" s="1"/>
  <c r="I1153" i="2"/>
  <c r="H1153" i="2"/>
  <c r="G1153" i="2"/>
  <c r="F1153" i="2"/>
  <c r="E1153" i="2"/>
  <c r="D1153" i="2"/>
  <c r="C1153" i="2"/>
  <c r="L1152" i="2"/>
  <c r="K1152" i="2"/>
  <c r="J1152" i="2"/>
  <c r="L1151" i="2"/>
  <c r="K1151" i="2"/>
  <c r="J1151" i="2"/>
  <c r="L1150" i="2"/>
  <c r="K1150" i="2"/>
  <c r="J1150" i="2"/>
  <c r="L1149" i="2"/>
  <c r="K1149" i="2"/>
  <c r="J1149" i="2"/>
  <c r="L1148" i="2"/>
  <c r="K1148" i="2"/>
  <c r="J1148" i="2"/>
  <c r="L1147" i="2"/>
  <c r="K1147" i="2"/>
  <c r="J1147" i="2"/>
  <c r="L1146" i="2"/>
  <c r="K1146" i="2"/>
  <c r="J1146" i="2"/>
  <c r="L1145" i="2"/>
  <c r="K1145" i="2"/>
  <c r="J1145" i="2"/>
  <c r="L1129" i="2"/>
  <c r="K1129" i="2"/>
  <c r="J1129" i="2"/>
  <c r="L1128" i="2"/>
  <c r="K1128" i="2"/>
  <c r="J1128" i="2"/>
  <c r="L1127" i="2"/>
  <c r="K1127" i="2"/>
  <c r="J1127" i="2"/>
  <c r="L1126" i="2"/>
  <c r="K1126" i="2"/>
  <c r="J1126" i="2"/>
  <c r="L1125" i="2"/>
  <c r="K1125" i="2"/>
  <c r="J1125" i="2"/>
  <c r="L1124" i="2"/>
  <c r="K1124" i="2"/>
  <c r="J1124" i="2"/>
  <c r="L1123" i="2"/>
  <c r="K1123" i="2"/>
  <c r="J1123" i="2"/>
  <c r="L1122" i="2"/>
  <c r="K1122" i="2"/>
  <c r="J1122" i="2"/>
  <c r="I1130" i="2"/>
  <c r="H1130" i="2"/>
  <c r="G1130" i="2"/>
  <c r="F1130" i="2"/>
  <c r="E1130" i="2"/>
  <c r="D1130" i="2"/>
  <c r="C1130" i="2"/>
  <c r="C1107" i="2"/>
  <c r="D1107" i="2"/>
  <c r="E1107" i="2"/>
  <c r="F1107" i="2"/>
  <c r="G1107" i="2"/>
  <c r="H1107" i="2"/>
  <c r="I1107" i="2"/>
  <c r="I199" i="2"/>
  <c r="H199" i="2"/>
  <c r="G199" i="2"/>
  <c r="F199" i="2"/>
  <c r="E199" i="2"/>
  <c r="D199" i="2"/>
  <c r="I179" i="2"/>
  <c r="H179" i="2"/>
  <c r="G179" i="2"/>
  <c r="F179" i="2"/>
  <c r="E179" i="2"/>
  <c r="D179" i="2"/>
  <c r="I165" i="2"/>
  <c r="H165" i="2"/>
  <c r="G165" i="2"/>
  <c r="F165" i="2"/>
  <c r="E165" i="2"/>
  <c r="I133" i="2"/>
  <c r="H133" i="2"/>
  <c r="G133" i="2"/>
  <c r="F133" i="2"/>
  <c r="E133" i="2"/>
  <c r="D133" i="2"/>
  <c r="I114" i="2"/>
  <c r="H114" i="2"/>
  <c r="H117" i="2" s="1"/>
  <c r="G114" i="2"/>
  <c r="F114" i="2"/>
  <c r="F117" i="2" s="1"/>
  <c r="E114" i="2"/>
  <c r="D114" i="2"/>
  <c r="D117" i="2" s="1"/>
  <c r="I99" i="2"/>
  <c r="H99" i="2"/>
  <c r="G99" i="2"/>
  <c r="F99" i="2"/>
  <c r="E99" i="2"/>
  <c r="D99" i="2"/>
  <c r="D95" i="5"/>
  <c r="E95" i="5"/>
  <c r="C95" i="5"/>
  <c r="F76" i="5"/>
  <c r="F77" i="5"/>
  <c r="F78" i="5"/>
  <c r="F79" i="5"/>
  <c r="F80" i="5"/>
  <c r="F81" i="5"/>
  <c r="F75" i="5"/>
  <c r="F62" i="5"/>
  <c r="F63" i="5"/>
  <c r="F64" i="5"/>
  <c r="F65" i="5"/>
  <c r="F66" i="5"/>
  <c r="F67" i="5"/>
  <c r="F61" i="5"/>
  <c r="D68" i="5"/>
  <c r="E68" i="5"/>
  <c r="C68" i="5"/>
  <c r="B160" i="5"/>
  <c r="B142" i="5"/>
  <c r="F170" i="6"/>
  <c r="F161" i="6"/>
  <c r="D161" i="6"/>
  <c r="B161" i="6"/>
  <c r="K62" i="6"/>
  <c r="K63" i="6"/>
  <c r="K64" i="6"/>
  <c r="K65" i="6"/>
  <c r="K66" i="6"/>
  <c r="K67" i="6"/>
  <c r="K68" i="6"/>
  <c r="J61" i="6"/>
  <c r="I61" i="6"/>
  <c r="H62" i="6"/>
  <c r="H63" i="6"/>
  <c r="H64" i="6"/>
  <c r="H65" i="6"/>
  <c r="H66" i="6"/>
  <c r="H67" i="6"/>
  <c r="H68" i="6"/>
  <c r="H61" i="6"/>
  <c r="E65" i="6"/>
  <c r="E66" i="6"/>
  <c r="E67" i="6"/>
  <c r="E68" i="6"/>
  <c r="G69" i="6"/>
  <c r="G79" i="6" s="1"/>
  <c r="F69" i="6"/>
  <c r="D69" i="6"/>
  <c r="D79" i="6" s="1"/>
  <c r="C69" i="6"/>
  <c r="G53" i="6"/>
  <c r="G78" i="6" s="1"/>
  <c r="F53" i="6"/>
  <c r="F78" i="6" s="1"/>
  <c r="J51" i="6"/>
  <c r="J52" i="6"/>
  <c r="J50" i="6"/>
  <c r="I52" i="6"/>
  <c r="I51" i="6"/>
  <c r="K51" i="6" s="1"/>
  <c r="I50" i="6"/>
  <c r="H52" i="6"/>
  <c r="H51" i="6"/>
  <c r="H50" i="6"/>
  <c r="D53" i="6"/>
  <c r="D78" i="6" s="1"/>
  <c r="C53" i="6"/>
  <c r="C78" i="6" s="1"/>
  <c r="E52" i="6"/>
  <c r="E51" i="6"/>
  <c r="E71" i="2"/>
  <c r="D79" i="2" s="1"/>
  <c r="F71" i="2"/>
  <c r="E79" i="2" s="1"/>
  <c r="D71" i="2"/>
  <c r="G65" i="2"/>
  <c r="G66" i="2"/>
  <c r="G67" i="2"/>
  <c r="G68" i="2"/>
  <c r="G69" i="2"/>
  <c r="G70" i="2"/>
  <c r="G63" i="2"/>
  <c r="G64" i="2"/>
  <c r="G54" i="2"/>
  <c r="G55" i="2"/>
  <c r="J30" i="6"/>
  <c r="J31" i="6"/>
  <c r="J32" i="6"/>
  <c r="J33" i="6"/>
  <c r="J34" i="6"/>
  <c r="J35" i="6"/>
  <c r="J36" i="6"/>
  <c r="J37" i="6"/>
  <c r="J38" i="6"/>
  <c r="J39" i="6"/>
  <c r="J40" i="6"/>
  <c r="J41" i="6"/>
  <c r="J29" i="6"/>
  <c r="I30" i="6"/>
  <c r="I31" i="6"/>
  <c r="I32" i="6"/>
  <c r="I33" i="6"/>
  <c r="I34" i="6"/>
  <c r="I35" i="6"/>
  <c r="I36" i="6"/>
  <c r="I37" i="6"/>
  <c r="I38" i="6"/>
  <c r="I39" i="6"/>
  <c r="I40" i="6"/>
  <c r="I41" i="6"/>
  <c r="I29" i="6"/>
  <c r="H30" i="6"/>
  <c r="H31" i="6"/>
  <c r="H32" i="6"/>
  <c r="H33" i="6"/>
  <c r="H34" i="6"/>
  <c r="H35" i="6"/>
  <c r="H36" i="6"/>
  <c r="H37" i="6"/>
  <c r="H38" i="6"/>
  <c r="H39" i="6"/>
  <c r="H40" i="6"/>
  <c r="H41" i="6"/>
  <c r="E30" i="6"/>
  <c r="E31" i="6"/>
  <c r="E32" i="6"/>
  <c r="E33" i="6"/>
  <c r="E34" i="6"/>
  <c r="E35" i="6"/>
  <c r="E36" i="6"/>
  <c r="E37" i="6"/>
  <c r="E38" i="6"/>
  <c r="E39" i="6"/>
  <c r="E40" i="6"/>
  <c r="E41" i="6"/>
  <c r="G20" i="2"/>
  <c r="F23" i="2" s="1"/>
  <c r="D530" i="4"/>
  <c r="C530" i="4"/>
  <c r="B530" i="4"/>
  <c r="A530" i="4"/>
  <c r="G514" i="4"/>
  <c r="E514" i="4"/>
  <c r="C514" i="4"/>
  <c r="F502" i="4"/>
  <c r="F497" i="4"/>
  <c r="A478" i="4"/>
  <c r="F464" i="4"/>
  <c r="F459" i="4"/>
  <c r="E279" i="4"/>
  <c r="D279" i="4"/>
  <c r="D235" i="4"/>
  <c r="F229" i="4"/>
  <c r="F222" i="4"/>
  <c r="F153" i="4"/>
  <c r="G153" i="4"/>
  <c r="G155" i="4" s="1"/>
  <c r="E153" i="4"/>
  <c r="F155" i="4" s="1"/>
  <c r="F137" i="4"/>
  <c r="G137" i="4"/>
  <c r="G139" i="4" s="1"/>
  <c r="E137" i="4"/>
  <c r="G126" i="4"/>
  <c r="G128" i="4" s="1"/>
  <c r="F126" i="4"/>
  <c r="E126" i="4"/>
  <c r="F102" i="4"/>
  <c r="G102" i="4"/>
  <c r="H102" i="4"/>
  <c r="I102" i="4"/>
  <c r="E102" i="4"/>
  <c r="H68" i="4"/>
  <c r="I68" i="4"/>
  <c r="G68" i="4"/>
  <c r="F68" i="4"/>
  <c r="E68" i="4"/>
  <c r="F56" i="4"/>
  <c r="F58" i="4" s="1"/>
  <c r="G56" i="4"/>
  <c r="E56" i="4"/>
  <c r="E58" i="4" s="1"/>
  <c r="G45" i="4"/>
  <c r="H45" i="4"/>
  <c r="I45" i="4"/>
  <c r="F45" i="4"/>
  <c r="E45" i="4"/>
  <c r="E25" i="4"/>
  <c r="L1009" i="2"/>
  <c r="L1010" i="2"/>
  <c r="L1011" i="2"/>
  <c r="L1012" i="2"/>
  <c r="L1013" i="2"/>
  <c r="L1014" i="2"/>
  <c r="L1015" i="2"/>
  <c r="L1016" i="2"/>
  <c r="L1106" i="2"/>
  <c r="K1106" i="2"/>
  <c r="J1106" i="2"/>
  <c r="L1105" i="2"/>
  <c r="K1105" i="2"/>
  <c r="J1105" i="2"/>
  <c r="L1104" i="2"/>
  <c r="K1104" i="2"/>
  <c r="J1104" i="2"/>
  <c r="L1103" i="2"/>
  <c r="K1103" i="2"/>
  <c r="J1103" i="2"/>
  <c r="L1102" i="2"/>
  <c r="K1102" i="2"/>
  <c r="J1102" i="2"/>
  <c r="L1101" i="2"/>
  <c r="K1101" i="2"/>
  <c r="J1101" i="2"/>
  <c r="L1100" i="2"/>
  <c r="K1100" i="2"/>
  <c r="J1100" i="2"/>
  <c r="L1099" i="2"/>
  <c r="K1099" i="2"/>
  <c r="J1099" i="2"/>
  <c r="L1040" i="2"/>
  <c r="K1040" i="2"/>
  <c r="J1040" i="2"/>
  <c r="L1039" i="2"/>
  <c r="K1039" i="2"/>
  <c r="J1039" i="2"/>
  <c r="L1038" i="2"/>
  <c r="K1038" i="2"/>
  <c r="J1038" i="2"/>
  <c r="L1037" i="2"/>
  <c r="K1037" i="2"/>
  <c r="J1037" i="2"/>
  <c r="L1036" i="2"/>
  <c r="K1036" i="2"/>
  <c r="J1036" i="2"/>
  <c r="L1035" i="2"/>
  <c r="K1035" i="2"/>
  <c r="J1035" i="2"/>
  <c r="L1034" i="2"/>
  <c r="K1034" i="2"/>
  <c r="J1034" i="2"/>
  <c r="L1033" i="2"/>
  <c r="K1033" i="2"/>
  <c r="J1033" i="2"/>
  <c r="L1032" i="2"/>
  <c r="K1032" i="2"/>
  <c r="J1032" i="2"/>
  <c r="I1041" i="2"/>
  <c r="H1041" i="2"/>
  <c r="G1041" i="2"/>
  <c r="F1041" i="2"/>
  <c r="E1041" i="2"/>
  <c r="D1041" i="2"/>
  <c r="C1041" i="2"/>
  <c r="I1017" i="2"/>
  <c r="H1017" i="2"/>
  <c r="G1017" i="2"/>
  <c r="F1017" i="2"/>
  <c r="E1017" i="2"/>
  <c r="D1017" i="2"/>
  <c r="C1017" i="2"/>
  <c r="K1016" i="2"/>
  <c r="J1016" i="2"/>
  <c r="K1015" i="2"/>
  <c r="J1015" i="2"/>
  <c r="K1014" i="2"/>
  <c r="J1014" i="2"/>
  <c r="K1013" i="2"/>
  <c r="J1013" i="2"/>
  <c r="K1012" i="2"/>
  <c r="J1012" i="2"/>
  <c r="K1011" i="2"/>
  <c r="J1011" i="2"/>
  <c r="K1010" i="2"/>
  <c r="J1010" i="2"/>
  <c r="K1009" i="2"/>
  <c r="J1009" i="2"/>
  <c r="L1008" i="2"/>
  <c r="K1008" i="2"/>
  <c r="J1008" i="2"/>
  <c r="D431" i="2"/>
  <c r="F431" i="2" s="1"/>
  <c r="D443" i="2"/>
  <c r="F443" i="2" s="1"/>
  <c r="F442" i="2"/>
  <c r="F441" i="2"/>
  <c r="F440" i="2"/>
  <c r="F439" i="2"/>
  <c r="F438" i="2"/>
  <c r="F437" i="2"/>
  <c r="F436" i="2"/>
  <c r="F435" i="2"/>
  <c r="C431" i="2"/>
  <c r="E431" i="2" s="1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D416" i="2"/>
  <c r="F416" i="2" s="1"/>
  <c r="F415" i="2"/>
  <c r="F414" i="2"/>
  <c r="F413" i="2"/>
  <c r="F412" i="2"/>
  <c r="F411" i="2"/>
  <c r="F410" i="2"/>
  <c r="F409" i="2"/>
  <c r="F408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F396" i="2"/>
  <c r="E396" i="2"/>
  <c r="D404" i="2"/>
  <c r="C404" i="2"/>
  <c r="E404" i="2" s="1"/>
  <c r="D389" i="2"/>
  <c r="F389" i="2" s="1"/>
  <c r="C389" i="2"/>
  <c r="E389" i="2" s="1"/>
  <c r="F388" i="2"/>
  <c r="E388" i="2"/>
  <c r="F387" i="2"/>
  <c r="E387" i="2"/>
  <c r="F386" i="2"/>
  <c r="E386" i="2"/>
  <c r="D382" i="2"/>
  <c r="F382" i="2" s="1"/>
  <c r="C382" i="2"/>
  <c r="E382" i="2" s="1"/>
  <c r="F381" i="2"/>
  <c r="E381" i="2"/>
  <c r="F380" i="2"/>
  <c r="E380" i="2"/>
  <c r="F379" i="2"/>
  <c r="E379" i="2"/>
  <c r="F370" i="2"/>
  <c r="F369" i="2"/>
  <c r="F368" i="2"/>
  <c r="D371" i="2"/>
  <c r="F371" i="2" s="1"/>
  <c r="D364" i="2"/>
  <c r="F364" i="2" s="1"/>
  <c r="C364" i="2"/>
  <c r="E364" i="2" s="1"/>
  <c r="E362" i="2"/>
  <c r="F362" i="2"/>
  <c r="E363" i="2"/>
  <c r="F363" i="2"/>
  <c r="F361" i="2"/>
  <c r="E361" i="2"/>
  <c r="F353" i="2"/>
  <c r="D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G324" i="2"/>
  <c r="G325" i="2"/>
  <c r="G326" i="2"/>
  <c r="G327" i="2"/>
  <c r="G328" i="2"/>
  <c r="G329" i="2"/>
  <c r="G330" i="2"/>
  <c r="G331" i="2"/>
  <c r="G332" i="2"/>
  <c r="I332" i="2" s="1"/>
  <c r="G333" i="2"/>
  <c r="G334" i="2"/>
  <c r="G335" i="2"/>
  <c r="E336" i="2"/>
  <c r="F336" i="2"/>
  <c r="D336" i="2"/>
  <c r="C336" i="2"/>
  <c r="H323" i="2"/>
  <c r="G323" i="2"/>
  <c r="F313" i="2"/>
  <c r="D313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00" i="2"/>
  <c r="F296" i="2"/>
  <c r="E296" i="2"/>
  <c r="D296" i="2"/>
  <c r="E925" i="2" s="1"/>
  <c r="F927" i="2" s="1"/>
  <c r="C296" i="2"/>
  <c r="H290" i="2"/>
  <c r="H291" i="2"/>
  <c r="H292" i="2"/>
  <c r="H293" i="2"/>
  <c r="H294" i="2"/>
  <c r="H295" i="2"/>
  <c r="G290" i="2"/>
  <c r="G291" i="2"/>
  <c r="G292" i="2"/>
  <c r="G293" i="2"/>
  <c r="G294" i="2"/>
  <c r="G295" i="2"/>
  <c r="H283" i="2"/>
  <c r="H284" i="2"/>
  <c r="H285" i="2"/>
  <c r="H286" i="2"/>
  <c r="H287" i="2"/>
  <c r="H288" i="2"/>
  <c r="G283" i="2"/>
  <c r="G284" i="2"/>
  <c r="G285" i="2"/>
  <c r="G286" i="2"/>
  <c r="G287" i="2"/>
  <c r="G288" i="2"/>
  <c r="H289" i="2"/>
  <c r="G289" i="2"/>
  <c r="L985" i="2"/>
  <c r="L986" i="2"/>
  <c r="L987" i="2"/>
  <c r="L988" i="2"/>
  <c r="L989" i="2"/>
  <c r="L990" i="2"/>
  <c r="L991" i="2"/>
  <c r="L992" i="2"/>
  <c r="L984" i="2"/>
  <c r="K985" i="2"/>
  <c r="K986" i="2"/>
  <c r="K987" i="2"/>
  <c r="K988" i="2"/>
  <c r="K989" i="2"/>
  <c r="K990" i="2"/>
  <c r="K991" i="2"/>
  <c r="K992" i="2"/>
  <c r="K984" i="2"/>
  <c r="D993" i="2"/>
  <c r="E993" i="2"/>
  <c r="F993" i="2"/>
  <c r="G993" i="2"/>
  <c r="H993" i="2"/>
  <c r="I993" i="2"/>
  <c r="C993" i="2"/>
  <c r="J985" i="2"/>
  <c r="J986" i="2"/>
  <c r="J987" i="2"/>
  <c r="J988" i="2"/>
  <c r="J989" i="2"/>
  <c r="J990" i="2"/>
  <c r="J991" i="2"/>
  <c r="J992" i="2"/>
  <c r="J984" i="2"/>
  <c r="G262" i="2"/>
  <c r="F262" i="2"/>
  <c r="E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G242" i="2"/>
  <c r="F242" i="2"/>
  <c r="E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F222" i="2"/>
  <c r="G222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09" i="2"/>
  <c r="E222" i="2"/>
  <c r="J42" i="6"/>
  <c r="J77" i="6"/>
  <c r="L130" i="5" l="1"/>
  <c r="D136" i="2"/>
  <c r="F168" i="2"/>
  <c r="H168" i="2"/>
  <c r="D102" i="2"/>
  <c r="F102" i="2"/>
  <c r="H102" i="2"/>
  <c r="F465" i="4"/>
  <c r="A473" i="4" s="1"/>
  <c r="H474" i="4" s="1"/>
  <c r="D168" i="2"/>
  <c r="H47" i="4"/>
  <c r="F189" i="4"/>
  <c r="K50" i="6"/>
  <c r="M362" i="4"/>
  <c r="N362" i="4" s="1"/>
  <c r="M359" i="4"/>
  <c r="N359" i="4" s="1"/>
  <c r="M354" i="4"/>
  <c r="N354" i="4" s="1"/>
  <c r="M336" i="4"/>
  <c r="N336" i="4" s="1"/>
  <c r="M326" i="4"/>
  <c r="N326" i="4" s="1"/>
  <c r="M322" i="4"/>
  <c r="N322" i="4" s="1"/>
  <c r="M317" i="4"/>
  <c r="N317" i="4" s="1"/>
  <c r="M312" i="4"/>
  <c r="N312" i="4" s="1"/>
  <c r="M307" i="4"/>
  <c r="N307" i="4" s="1"/>
  <c r="M288" i="4"/>
  <c r="N288" i="4" s="1"/>
  <c r="M330" i="4"/>
  <c r="N330" i="4" s="1"/>
  <c r="M325" i="4"/>
  <c r="N325" i="4" s="1"/>
  <c r="M320" i="4"/>
  <c r="N320" i="4" s="1"/>
  <c r="M315" i="4"/>
  <c r="N315" i="4" s="1"/>
  <c r="M306" i="4"/>
  <c r="N306" i="4" s="1"/>
  <c r="M297" i="4"/>
  <c r="N297" i="4" s="1"/>
  <c r="M292" i="4"/>
  <c r="N292" i="4" s="1"/>
  <c r="M287" i="4"/>
  <c r="N287" i="4" s="1"/>
  <c r="F503" i="4"/>
  <c r="K333" i="4"/>
  <c r="L361" i="4"/>
  <c r="F428" i="4"/>
  <c r="G443" i="4"/>
  <c r="M358" i="4"/>
  <c r="N358" i="4" s="1"/>
  <c r="M339" i="4"/>
  <c r="N339" i="4" s="1"/>
  <c r="M313" i="4"/>
  <c r="N313" i="4" s="1"/>
  <c r="M304" i="4"/>
  <c r="N304" i="4" s="1"/>
  <c r="M301" i="4"/>
  <c r="N301" i="4" s="1"/>
  <c r="M299" i="4"/>
  <c r="N299" i="4" s="1"/>
  <c r="M289" i="4"/>
  <c r="N289" i="4" s="1"/>
  <c r="F128" i="4"/>
  <c r="F178" i="4"/>
  <c r="J372" i="4"/>
  <c r="L356" i="4"/>
  <c r="M300" i="4"/>
  <c r="N300" i="4" s="1"/>
  <c r="M291" i="4"/>
  <c r="N291" i="4" s="1"/>
  <c r="F443" i="4"/>
  <c r="I69" i="6"/>
  <c r="I329" i="2"/>
  <c r="I325" i="2"/>
  <c r="J117" i="2"/>
  <c r="C143" i="2" s="1"/>
  <c r="H78" i="6"/>
  <c r="G83" i="6" s="1"/>
  <c r="M128" i="5"/>
  <c r="N128" i="5" s="1"/>
  <c r="M119" i="5"/>
  <c r="N119" i="5" s="1"/>
  <c r="K130" i="5"/>
  <c r="M130" i="5" s="1"/>
  <c r="N130" i="5" s="1"/>
  <c r="M127" i="5"/>
  <c r="N127" i="5" s="1"/>
  <c r="M123" i="5"/>
  <c r="N123" i="5" s="1"/>
  <c r="M120" i="5"/>
  <c r="N120" i="5" s="1"/>
  <c r="F106" i="5"/>
  <c r="G105" i="5" s="1"/>
  <c r="M126" i="5"/>
  <c r="N126" i="5" s="1"/>
  <c r="M122" i="5"/>
  <c r="N122" i="5" s="1"/>
  <c r="M129" i="5"/>
  <c r="N129" i="5" s="1"/>
  <c r="M125" i="5"/>
  <c r="N125" i="5" s="1"/>
  <c r="M121" i="5"/>
  <c r="N121" i="5" s="1"/>
  <c r="F404" i="2"/>
  <c r="G404" i="2" s="1"/>
  <c r="E966" i="2"/>
  <c r="F968" i="2" s="1"/>
  <c r="C23" i="2"/>
  <c r="C79" i="2"/>
  <c r="C80" i="2" s="1"/>
  <c r="G71" i="2"/>
  <c r="K41" i="6"/>
  <c r="K31" i="6"/>
  <c r="K33" i="6"/>
  <c r="K29" i="6"/>
  <c r="J78" i="6"/>
  <c r="J79" i="6"/>
  <c r="K35" i="6"/>
  <c r="K52" i="6"/>
  <c r="K39" i="6"/>
  <c r="H53" i="6"/>
  <c r="K61" i="6"/>
  <c r="G80" i="6"/>
  <c r="J69" i="6"/>
  <c r="K69" i="6" s="1"/>
  <c r="E53" i="6"/>
  <c r="E78" i="6" s="1"/>
  <c r="D83" i="6" s="1"/>
  <c r="D80" i="6"/>
  <c r="I42" i="6"/>
  <c r="K42" i="6" s="1"/>
  <c r="K77" i="6" s="1"/>
  <c r="J82" i="6" s="1"/>
  <c r="H77" i="6"/>
  <c r="G82" i="6" s="1"/>
  <c r="F82" i="5"/>
  <c r="F68" i="5"/>
  <c r="K342" i="4"/>
  <c r="K372" i="4"/>
  <c r="L295" i="4"/>
  <c r="K308" i="4"/>
  <c r="G428" i="4"/>
  <c r="G373" i="4"/>
  <c r="I104" i="4"/>
  <c r="J290" i="4"/>
  <c r="M350" i="4"/>
  <c r="N350" i="4" s="1"/>
  <c r="M341" i="4"/>
  <c r="N341" i="4" s="1"/>
  <c r="J356" i="4"/>
  <c r="M357" i="4"/>
  <c r="N357" i="4" s="1"/>
  <c r="M352" i="4"/>
  <c r="N352" i="4" s="1"/>
  <c r="J361" i="4"/>
  <c r="J368" i="4" s="1"/>
  <c r="J327" i="4"/>
  <c r="M337" i="4"/>
  <c r="N337" i="4" s="1"/>
  <c r="M328" i="4"/>
  <c r="N328" i="4" s="1"/>
  <c r="M366" i="4"/>
  <c r="N366" i="4" s="1"/>
  <c r="M360" i="4"/>
  <c r="N360" i="4" s="1"/>
  <c r="M338" i="4"/>
  <c r="N338" i="4" s="1"/>
  <c r="M329" i="4"/>
  <c r="N329" i="4" s="1"/>
  <c r="M314" i="4"/>
  <c r="N314" i="4" s="1"/>
  <c r="M305" i="4"/>
  <c r="N305" i="4" s="1"/>
  <c r="M353" i="4"/>
  <c r="N353" i="4" s="1"/>
  <c r="M344" i="4"/>
  <c r="N344" i="4" s="1"/>
  <c r="M302" i="4"/>
  <c r="N302" i="4" s="1"/>
  <c r="M298" i="4"/>
  <c r="N298" i="4" s="1"/>
  <c r="M346" i="4"/>
  <c r="N346" i="4" s="1"/>
  <c r="M311" i="4"/>
  <c r="N311" i="4" s="1"/>
  <c r="L290" i="4"/>
  <c r="F205" i="4"/>
  <c r="J333" i="4"/>
  <c r="J295" i="4"/>
  <c r="L342" i="4"/>
  <c r="M348" i="4"/>
  <c r="N348" i="4" s="1"/>
  <c r="M323" i="4"/>
  <c r="N323" i="4" s="1"/>
  <c r="M293" i="4"/>
  <c r="N293" i="4" s="1"/>
  <c r="M367" i="4"/>
  <c r="N367" i="4" s="1"/>
  <c r="M347" i="4"/>
  <c r="N347" i="4" s="1"/>
  <c r="M343" i="4"/>
  <c r="N343" i="4" s="1"/>
  <c r="M331" i="4"/>
  <c r="N331" i="4" s="1"/>
  <c r="M310" i="4"/>
  <c r="N310" i="4" s="1"/>
  <c r="K290" i="4"/>
  <c r="L372" i="4"/>
  <c r="J342" i="4"/>
  <c r="J316" i="4"/>
  <c r="K321" i="4"/>
  <c r="E373" i="4"/>
  <c r="M335" i="4"/>
  <c r="N335" i="4" s="1"/>
  <c r="K295" i="4"/>
  <c r="K303" i="4"/>
  <c r="L308" i="4"/>
  <c r="L333" i="4"/>
  <c r="M349" i="4"/>
  <c r="N349" i="4" s="1"/>
  <c r="M345" i="4"/>
  <c r="N345" i="4" s="1"/>
  <c r="M324" i="4"/>
  <c r="N324" i="4" s="1"/>
  <c r="M319" i="4"/>
  <c r="N319" i="4" s="1"/>
  <c r="M294" i="4"/>
  <c r="N294" i="4" s="1"/>
  <c r="F139" i="4"/>
  <c r="I70" i="4"/>
  <c r="H70" i="4"/>
  <c r="G70" i="4"/>
  <c r="G104" i="4"/>
  <c r="G47" i="4"/>
  <c r="I47" i="4"/>
  <c r="E113" i="3"/>
  <c r="G435" i="2"/>
  <c r="J130" i="5"/>
  <c r="D132" i="5" s="1"/>
  <c r="M124" i="5"/>
  <c r="N124" i="5" s="1"/>
  <c r="G350" i="2"/>
  <c r="I350" i="2" s="1"/>
  <c r="G442" i="2"/>
  <c r="M1012" i="2"/>
  <c r="N1012" i="2" s="1"/>
  <c r="M1016" i="2"/>
  <c r="N1016" i="2" s="1"/>
  <c r="G340" i="2"/>
  <c r="I340" i="2" s="1"/>
  <c r="G349" i="2"/>
  <c r="I349" i="2" s="1"/>
  <c r="M1127" i="2"/>
  <c r="N1127" i="2" s="1"/>
  <c r="M1146" i="2"/>
  <c r="N1146" i="2" s="1"/>
  <c r="M1128" i="2"/>
  <c r="N1128" i="2" s="1"/>
  <c r="B514" i="4"/>
  <c r="B516" i="4" s="1"/>
  <c r="I53" i="6"/>
  <c r="E42" i="6"/>
  <c r="E77" i="6" s="1"/>
  <c r="D82" i="6" s="1"/>
  <c r="K40" i="6"/>
  <c r="K36" i="6"/>
  <c r="J53" i="6"/>
  <c r="H69" i="6"/>
  <c r="H42" i="6"/>
  <c r="K38" i="6"/>
  <c r="K34" i="6"/>
  <c r="K30" i="6"/>
  <c r="H20" i="2"/>
  <c r="B23" i="2"/>
  <c r="M992" i="2"/>
  <c r="N992" i="2" s="1"/>
  <c r="M988" i="2"/>
  <c r="N988" i="2" s="1"/>
  <c r="G437" i="2"/>
  <c r="G441" i="2"/>
  <c r="D182" i="2"/>
  <c r="H182" i="2"/>
  <c r="K1130" i="2"/>
  <c r="G300" i="2"/>
  <c r="I300" i="2" s="1"/>
  <c r="G309" i="2"/>
  <c r="I309" i="2" s="1"/>
  <c r="G305" i="2"/>
  <c r="I305" i="2" s="1"/>
  <c r="G301" i="2"/>
  <c r="I301" i="2" s="1"/>
  <c r="G302" i="2"/>
  <c r="I302" i="2" s="1"/>
  <c r="G344" i="2"/>
  <c r="I344" i="2" s="1"/>
  <c r="D23" i="2"/>
  <c r="E23" i="2"/>
  <c r="G414" i="2"/>
  <c r="G311" i="2"/>
  <c r="I311" i="2" s="1"/>
  <c r="G307" i="2"/>
  <c r="I307" i="2" s="1"/>
  <c r="G303" i="2"/>
  <c r="I303" i="2" s="1"/>
  <c r="G345" i="2"/>
  <c r="I345" i="2" s="1"/>
  <c r="G341" i="2"/>
  <c r="I341" i="2" s="1"/>
  <c r="I326" i="2"/>
  <c r="G439" i="2"/>
  <c r="M1104" i="2"/>
  <c r="N1104" i="2" s="1"/>
  <c r="I330" i="2"/>
  <c r="G410" i="2"/>
  <c r="M1008" i="2"/>
  <c r="N1008" i="2" s="1"/>
  <c r="M1014" i="2"/>
  <c r="N1014" i="2" s="1"/>
  <c r="M1124" i="2"/>
  <c r="N1124" i="2" s="1"/>
  <c r="G312" i="2"/>
  <c r="I312" i="2" s="1"/>
  <c r="M985" i="2"/>
  <c r="N985" i="2" s="1"/>
  <c r="M1099" i="2"/>
  <c r="N1099" i="2" s="1"/>
  <c r="M1035" i="2"/>
  <c r="N1035" i="2" s="1"/>
  <c r="G413" i="2"/>
  <c r="G402" i="2"/>
  <c r="G400" i="2"/>
  <c r="G398" i="2"/>
  <c r="I293" i="2"/>
  <c r="H313" i="2"/>
  <c r="G389" i="2"/>
  <c r="M984" i="2"/>
  <c r="N984" i="2" s="1"/>
  <c r="M989" i="2"/>
  <c r="N989" i="2" s="1"/>
  <c r="K1041" i="2"/>
  <c r="M1010" i="2"/>
  <c r="N1010" i="2" s="1"/>
  <c r="F78" i="2"/>
  <c r="I289" i="2"/>
  <c r="H336" i="2"/>
  <c r="G396" i="2"/>
  <c r="L1017" i="2"/>
  <c r="M1101" i="2"/>
  <c r="N1101" i="2" s="1"/>
  <c r="M1013" i="2"/>
  <c r="N1013" i="2" s="1"/>
  <c r="M1147" i="2"/>
  <c r="N1147" i="2" s="1"/>
  <c r="M1148" i="2"/>
  <c r="N1148" i="2" s="1"/>
  <c r="M1152" i="2"/>
  <c r="N1152" i="2" s="1"/>
  <c r="G308" i="2"/>
  <c r="I308" i="2" s="1"/>
  <c r="H242" i="2"/>
  <c r="H262" i="2"/>
  <c r="M1105" i="2"/>
  <c r="N1105" i="2" s="1"/>
  <c r="G336" i="2"/>
  <c r="M1037" i="2"/>
  <c r="N1037" i="2" s="1"/>
  <c r="M1038" i="2"/>
  <c r="N1038" i="2" s="1"/>
  <c r="M1100" i="2"/>
  <c r="N1100" i="2" s="1"/>
  <c r="M1103" i="2"/>
  <c r="N1103" i="2" s="1"/>
  <c r="F136" i="2"/>
  <c r="F182" i="2"/>
  <c r="D202" i="2"/>
  <c r="H202" i="2"/>
  <c r="L1107" i="2"/>
  <c r="M1123" i="2"/>
  <c r="N1123" i="2" s="1"/>
  <c r="J1130" i="2"/>
  <c r="I1132" i="2" s="1"/>
  <c r="M1145" i="2"/>
  <c r="N1145" i="2" s="1"/>
  <c r="M1150" i="2"/>
  <c r="N1150" i="2" s="1"/>
  <c r="K1153" i="2"/>
  <c r="I294" i="2"/>
  <c r="G361" i="2"/>
  <c r="G428" i="2"/>
  <c r="G430" i="2"/>
  <c r="G304" i="2"/>
  <c r="I304" i="2" s="1"/>
  <c r="I288" i="2"/>
  <c r="I295" i="2"/>
  <c r="G346" i="2"/>
  <c r="I346" i="2" s="1"/>
  <c r="I335" i="2"/>
  <c r="G436" i="2"/>
  <c r="I328" i="2"/>
  <c r="I324" i="2"/>
  <c r="G387" i="2"/>
  <c r="G401" i="2"/>
  <c r="G399" i="2"/>
  <c r="G425" i="2"/>
  <c r="G427" i="2"/>
  <c r="G310" i="2"/>
  <c r="I310" i="2" s="1"/>
  <c r="I286" i="2"/>
  <c r="I334" i="2"/>
  <c r="I327" i="2"/>
  <c r="G379" i="2"/>
  <c r="G381" i="2"/>
  <c r="G429" i="2"/>
  <c r="I290" i="2"/>
  <c r="I292" i="2"/>
  <c r="I291" i="2"/>
  <c r="G296" i="2"/>
  <c r="G386" i="2"/>
  <c r="G388" i="2"/>
  <c r="G440" i="2"/>
  <c r="G306" i="2"/>
  <c r="I306" i="2" s="1"/>
  <c r="G351" i="2"/>
  <c r="I351" i="2" s="1"/>
  <c r="G412" i="2"/>
  <c r="I283" i="2"/>
  <c r="I285" i="2"/>
  <c r="I331" i="2"/>
  <c r="G380" i="2"/>
  <c r="G403" i="2"/>
  <c r="G369" i="2"/>
  <c r="G415" i="2"/>
  <c r="C443" i="2"/>
  <c r="E443" i="2" s="1"/>
  <c r="G443" i="2" s="1"/>
  <c r="C416" i="2"/>
  <c r="E416" i="2" s="1"/>
  <c r="G416" i="2" s="1"/>
  <c r="G364" i="2"/>
  <c r="G411" i="2"/>
  <c r="E313" i="2"/>
  <c r="G352" i="2"/>
  <c r="I352" i="2" s="1"/>
  <c r="G348" i="2"/>
  <c r="I348" i="2" s="1"/>
  <c r="G409" i="2"/>
  <c r="G431" i="2"/>
  <c r="L1153" i="2"/>
  <c r="M1032" i="2"/>
  <c r="N1032" i="2" s="1"/>
  <c r="J993" i="2"/>
  <c r="E995" i="2" s="1"/>
  <c r="G362" i="2"/>
  <c r="G424" i="2"/>
  <c r="G426" i="2"/>
  <c r="M1036" i="2"/>
  <c r="N1036" i="2" s="1"/>
  <c r="M1040" i="2"/>
  <c r="N1040" i="2" s="1"/>
  <c r="M1102" i="2"/>
  <c r="N1102" i="2" s="1"/>
  <c r="M1015" i="2"/>
  <c r="N1015" i="2" s="1"/>
  <c r="G368" i="2"/>
  <c r="G408" i="2"/>
  <c r="M990" i="2"/>
  <c r="N990" i="2" s="1"/>
  <c r="M986" i="2"/>
  <c r="N986" i="2" s="1"/>
  <c r="M991" i="2"/>
  <c r="N991" i="2" s="1"/>
  <c r="M987" i="2"/>
  <c r="N987" i="2" s="1"/>
  <c r="I287" i="2"/>
  <c r="I323" i="2"/>
  <c r="G370" i="2"/>
  <c r="G423" i="2"/>
  <c r="M1033" i="2"/>
  <c r="N1033" i="2" s="1"/>
  <c r="M1034" i="2"/>
  <c r="N1034" i="2" s="1"/>
  <c r="M1039" i="2"/>
  <c r="N1039" i="2" s="1"/>
  <c r="M1151" i="2"/>
  <c r="N1151" i="2" s="1"/>
  <c r="G342" i="2"/>
  <c r="I342" i="2" s="1"/>
  <c r="G343" i="2"/>
  <c r="I343" i="2" s="1"/>
  <c r="C313" i="2"/>
  <c r="D80" i="2"/>
  <c r="H222" i="2"/>
  <c r="L993" i="2"/>
  <c r="I333" i="2"/>
  <c r="H353" i="2"/>
  <c r="G382" i="2"/>
  <c r="E80" i="2"/>
  <c r="H136" i="2"/>
  <c r="F202" i="2"/>
  <c r="K1107" i="2"/>
  <c r="L1130" i="2"/>
  <c r="M1122" i="2"/>
  <c r="N1122" i="2" s="1"/>
  <c r="M1125" i="2"/>
  <c r="N1125" i="2" s="1"/>
  <c r="M1126" i="2"/>
  <c r="N1126" i="2" s="1"/>
  <c r="M1129" i="2"/>
  <c r="N1129" i="2" s="1"/>
  <c r="M1149" i="2"/>
  <c r="N1149" i="2" s="1"/>
  <c r="G397" i="2"/>
  <c r="B204" i="3"/>
  <c r="A204" i="3"/>
  <c r="I78" i="6"/>
  <c r="C79" i="6"/>
  <c r="E69" i="6"/>
  <c r="E79" i="6" s="1"/>
  <c r="D84" i="6" s="1"/>
  <c r="D373" i="4"/>
  <c r="F373" i="4"/>
  <c r="H373" i="4"/>
  <c r="F77" i="2"/>
  <c r="K361" i="4"/>
  <c r="C83" i="6"/>
  <c r="E83" i="6" s="1"/>
  <c r="L1041" i="2"/>
  <c r="C82" i="6"/>
  <c r="E82" i="6" s="1"/>
  <c r="K327" i="4"/>
  <c r="I373" i="4"/>
  <c r="K993" i="2"/>
  <c r="L303" i="4"/>
  <c r="L327" i="4"/>
  <c r="M327" i="4" s="1"/>
  <c r="L351" i="4"/>
  <c r="L321" i="4"/>
  <c r="J1041" i="2"/>
  <c r="E109" i="3"/>
  <c r="B109" i="3"/>
  <c r="D109" i="3"/>
  <c r="F109" i="3"/>
  <c r="J1153" i="2"/>
  <c r="K316" i="4"/>
  <c r="I77" i="6"/>
  <c r="C225" i="3"/>
  <c r="C353" i="2"/>
  <c r="C109" i="3"/>
  <c r="G57" i="2"/>
  <c r="L316" i="4"/>
  <c r="H296" i="2"/>
  <c r="J1017" i="2"/>
  <c r="M1011" i="2"/>
  <c r="N1011" i="2" s="1"/>
  <c r="K1017" i="2"/>
  <c r="A113" i="3"/>
  <c r="F113" i="3"/>
  <c r="D113" i="3"/>
  <c r="C113" i="3"/>
  <c r="B113" i="3"/>
  <c r="F79" i="6"/>
  <c r="F80" i="6" s="1"/>
  <c r="C371" i="2"/>
  <c r="E371" i="2" s="1"/>
  <c r="G371" i="2" s="1"/>
  <c r="K37" i="6"/>
  <c r="J351" i="4"/>
  <c r="J303" i="4"/>
  <c r="K356" i="4"/>
  <c r="G347" i="2"/>
  <c r="I347" i="2" s="1"/>
  <c r="I284" i="2"/>
  <c r="G363" i="2"/>
  <c r="J308" i="4"/>
  <c r="M286" i="4"/>
  <c r="N286" i="4" s="1"/>
  <c r="M309" i="4"/>
  <c r="N309" i="4" s="1"/>
  <c r="E1182" i="2"/>
  <c r="C1187" i="2" s="1"/>
  <c r="B29" i="5"/>
  <c r="D29" i="5"/>
  <c r="C29" i="5"/>
  <c r="F95" i="5"/>
  <c r="G438" i="2"/>
  <c r="J1107" i="2"/>
  <c r="M1009" i="2"/>
  <c r="N1009" i="2" s="1"/>
  <c r="J321" i="4"/>
  <c r="M334" i="4"/>
  <c r="N334" i="4" s="1"/>
  <c r="M318" i="4"/>
  <c r="N318" i="4" s="1"/>
  <c r="F417" i="4"/>
  <c r="E353" i="2"/>
  <c r="M1106" i="2"/>
  <c r="N1106" i="2" s="1"/>
  <c r="H104" i="4"/>
  <c r="K32" i="6"/>
  <c r="K351" i="4"/>
  <c r="M355" i="4"/>
  <c r="N355" i="4" s="1"/>
  <c r="M340" i="4"/>
  <c r="N340" i="4" s="1"/>
  <c r="M332" i="4"/>
  <c r="N332" i="4" s="1"/>
  <c r="M296" i="4"/>
  <c r="N296" i="4" s="1"/>
  <c r="M118" i="5"/>
  <c r="N118" i="5" s="1"/>
  <c r="F467" i="4" l="1"/>
  <c r="C40" i="5"/>
  <c r="D41" i="5" s="1"/>
  <c r="C34" i="5"/>
  <c r="D35" i="5" s="1"/>
  <c r="G104" i="5"/>
  <c r="G106" i="5" s="1"/>
  <c r="M361" i="4"/>
  <c r="C391" i="4" s="1"/>
  <c r="M295" i="4"/>
  <c r="M342" i="4"/>
  <c r="C388" i="4" s="1"/>
  <c r="L368" i="4"/>
  <c r="K368" i="4"/>
  <c r="M333" i="4"/>
  <c r="C387" i="4" s="1"/>
  <c r="M372" i="4"/>
  <c r="C393" i="4" s="1"/>
  <c r="M356" i="4"/>
  <c r="F83" i="6"/>
  <c r="H83" i="6" s="1"/>
  <c r="H80" i="6"/>
  <c r="G1132" i="2"/>
  <c r="A29" i="5"/>
  <c r="J102" i="2"/>
  <c r="C142" i="2" s="1"/>
  <c r="F79" i="2"/>
  <c r="F80" i="2" s="1"/>
  <c r="J80" i="6"/>
  <c r="K79" i="6"/>
  <c r="J84" i="6" s="1"/>
  <c r="F82" i="6"/>
  <c r="H82" i="6" s="1"/>
  <c r="L373" i="4"/>
  <c r="M308" i="4"/>
  <c r="M321" i="4"/>
  <c r="M303" i="4"/>
  <c r="M316" i="4"/>
  <c r="J373" i="4"/>
  <c r="M290" i="4"/>
  <c r="C380" i="4" s="1"/>
  <c r="A109" i="3"/>
  <c r="H1132" i="2"/>
  <c r="F1132" i="2"/>
  <c r="F132" i="5"/>
  <c r="E132" i="5"/>
  <c r="C132" i="5"/>
  <c r="I132" i="5"/>
  <c r="G132" i="5"/>
  <c r="H132" i="5"/>
  <c r="M1041" i="2"/>
  <c r="N1041" i="2" s="1"/>
  <c r="E1132" i="2"/>
  <c r="C1132" i="2"/>
  <c r="D1132" i="2"/>
  <c r="J202" i="2"/>
  <c r="C269" i="2" s="1"/>
  <c r="J182" i="2"/>
  <c r="C268" i="2" s="1"/>
  <c r="K53" i="6"/>
  <c r="C18" i="6" s="1"/>
  <c r="E18" i="6" s="1"/>
  <c r="J168" i="2"/>
  <c r="C267" i="2" s="1"/>
  <c r="M1130" i="2"/>
  <c r="N1130" i="2" s="1"/>
  <c r="I995" i="2"/>
  <c r="C995" i="2"/>
  <c r="D995" i="2"/>
  <c r="H995" i="2"/>
  <c r="F995" i="2"/>
  <c r="G995" i="2"/>
  <c r="M1153" i="2"/>
  <c r="N1153" i="2" s="1"/>
  <c r="M1017" i="2"/>
  <c r="N1017" i="2" s="1"/>
  <c r="I336" i="2"/>
  <c r="M993" i="2"/>
  <c r="N993" i="2" s="1"/>
  <c r="M1107" i="2"/>
  <c r="N1107" i="2" s="1"/>
  <c r="J136" i="2"/>
  <c r="C144" i="2" s="1"/>
  <c r="G313" i="2"/>
  <c r="I313" i="2" s="1"/>
  <c r="G353" i="2"/>
  <c r="I353" i="2" s="1"/>
  <c r="D1043" i="2"/>
  <c r="E1043" i="2"/>
  <c r="H1043" i="2"/>
  <c r="I1043" i="2"/>
  <c r="F1043" i="2"/>
  <c r="C1043" i="2"/>
  <c r="I82" i="6"/>
  <c r="K82" i="6" s="1"/>
  <c r="C84" i="6"/>
  <c r="E84" i="6" s="1"/>
  <c r="I79" i="6"/>
  <c r="I80" i="6" s="1"/>
  <c r="G94" i="5"/>
  <c r="G92" i="5"/>
  <c r="G91" i="5"/>
  <c r="G93" i="5"/>
  <c r="A49" i="5"/>
  <c r="B9" i="3"/>
  <c r="D9" i="3" s="1"/>
  <c r="I296" i="2"/>
  <c r="D1187" i="2"/>
  <c r="E80" i="6"/>
  <c r="K373" i="4"/>
  <c r="C80" i="6"/>
  <c r="F1109" i="2"/>
  <c r="G1109" i="2"/>
  <c r="D1109" i="2"/>
  <c r="E1109" i="2"/>
  <c r="H1109" i="2"/>
  <c r="C1109" i="2"/>
  <c r="F1155" i="2"/>
  <c r="G1155" i="2"/>
  <c r="C1155" i="2"/>
  <c r="D1155" i="2"/>
  <c r="E1155" i="2"/>
  <c r="H1155" i="2"/>
  <c r="I1155" i="2"/>
  <c r="C386" i="4"/>
  <c r="N327" i="4"/>
  <c r="D386" i="4" s="1"/>
  <c r="H79" i="6"/>
  <c r="G84" i="6" s="1"/>
  <c r="D1019" i="2"/>
  <c r="F1019" i="2"/>
  <c r="I1019" i="2"/>
  <c r="E1019" i="2"/>
  <c r="G1019" i="2"/>
  <c r="H1019" i="2"/>
  <c r="C1019" i="2"/>
  <c r="I1109" i="2"/>
  <c r="M351" i="4"/>
  <c r="C389" i="4" s="1"/>
  <c r="G1043" i="2"/>
  <c r="M368" i="4" l="1"/>
  <c r="N361" i="4"/>
  <c r="D391" i="4" s="1"/>
  <c r="N303" i="4"/>
  <c r="D382" i="4" s="1"/>
  <c r="C382" i="4"/>
  <c r="N308" i="4"/>
  <c r="D383" i="4" s="1"/>
  <c r="C383" i="4"/>
  <c r="N356" i="4"/>
  <c r="D390" i="4" s="1"/>
  <c r="C390" i="4"/>
  <c r="N316" i="4"/>
  <c r="D384" i="4" s="1"/>
  <c r="C384" i="4"/>
  <c r="N321" i="4"/>
  <c r="D385" i="4" s="1"/>
  <c r="C385" i="4"/>
  <c r="N342" i="4"/>
  <c r="D388" i="4" s="1"/>
  <c r="N295" i="4"/>
  <c r="D381" i="4" s="1"/>
  <c r="C381" i="4"/>
  <c r="N372" i="4"/>
  <c r="D393" i="4" s="1"/>
  <c r="N333" i="4"/>
  <c r="D387" i="4" s="1"/>
  <c r="M373" i="4"/>
  <c r="D19" i="6"/>
  <c r="J1132" i="2"/>
  <c r="C145" i="2"/>
  <c r="J132" i="5"/>
  <c r="J995" i="2"/>
  <c r="F84" i="6"/>
  <c r="H84" i="6" s="1"/>
  <c r="I84" i="6"/>
  <c r="K84" i="6" s="1"/>
  <c r="N290" i="4"/>
  <c r="D380" i="4" s="1"/>
  <c r="L132" i="5"/>
  <c r="L1132" i="2"/>
  <c r="C270" i="2"/>
  <c r="K78" i="6"/>
  <c r="L995" i="2"/>
  <c r="N351" i="4"/>
  <c r="D389" i="4" s="1"/>
  <c r="K80" i="6"/>
  <c r="J1043" i="2"/>
  <c r="L1043" i="2"/>
  <c r="L1019" i="2"/>
  <c r="J1019" i="2"/>
  <c r="L1109" i="2"/>
  <c r="J1109" i="2"/>
  <c r="J1155" i="2"/>
  <c r="L1155" i="2"/>
  <c r="B51" i="5"/>
  <c r="D51" i="5"/>
  <c r="C51" i="5"/>
  <c r="E51" i="5"/>
  <c r="C19" i="6" l="1"/>
  <c r="N368" i="4"/>
  <c r="D392" i="4" s="1"/>
  <c r="C392" i="4"/>
  <c r="N373" i="4"/>
  <c r="D394" i="4" s="1"/>
  <c r="C394" i="4"/>
  <c r="J83" i="6"/>
  <c r="I83" i="6"/>
  <c r="K83" i="6" l="1"/>
  <c r="B19" i="6"/>
  <c r="E19" i="6" s="1"/>
  <c r="E530" i="4" l="1"/>
</calcChain>
</file>

<file path=xl/sharedStrings.xml><?xml version="1.0" encoding="utf-8"?>
<sst xmlns="http://schemas.openxmlformats.org/spreadsheetml/2006/main" count="6440" uniqueCount="1159">
  <si>
    <t>1</t>
  </si>
  <si>
    <t>.</t>
  </si>
  <si>
    <t>RFC:</t>
  </si>
  <si>
    <t>FECHA DE CREACIÓN:</t>
  </si>
  <si>
    <t>INFORMACIÓN GENERAL</t>
  </si>
  <si>
    <t>Servicios que ofrece la universidad</t>
  </si>
  <si>
    <t>Servicio</t>
  </si>
  <si>
    <t>Lo ofrece la universidad</t>
  </si>
  <si>
    <t xml:space="preserve">Apoyo Psicopedagógico </t>
  </si>
  <si>
    <t xml:space="preserve">Actividades Culturales </t>
  </si>
  <si>
    <t>Servicio Médico</t>
  </si>
  <si>
    <t>Deportes</t>
  </si>
  <si>
    <t>Tutorías</t>
  </si>
  <si>
    <t>Asesoría Académica</t>
  </si>
  <si>
    <t>Cafetería</t>
  </si>
  <si>
    <t>Actividades Extraclase para el Desarrollo Humano</t>
  </si>
  <si>
    <t>Biblioteca</t>
  </si>
  <si>
    <t>Infraestructura</t>
  </si>
  <si>
    <t xml:space="preserve">Transporte </t>
  </si>
  <si>
    <t>Medios de Expresión de los Alumnos</t>
  </si>
  <si>
    <t/>
  </si>
  <si>
    <t>Becas</t>
  </si>
  <si>
    <t>Bolsa de Trabajo</t>
  </si>
  <si>
    <t>Tipos de edificios con los que cuenta la universidad</t>
  </si>
  <si>
    <t>Tipo de edificio</t>
  </si>
  <si>
    <t>Cuenta con el la universidad</t>
  </si>
  <si>
    <t>Unidad de Docencia Tipo 1 nivel</t>
  </si>
  <si>
    <t>Unidad de Docencia Tipo 2 niveles</t>
  </si>
  <si>
    <t>Edificio 3 Niveles</t>
  </si>
  <si>
    <t>Laboratorio pesado de 7 entre ejes</t>
  </si>
  <si>
    <t>Laboratorio pesado de 4 entre ejes</t>
  </si>
  <si>
    <t>Laboratorio de concreto de 6 entre ejes</t>
  </si>
  <si>
    <t>Edificio Atípico 50</t>
  </si>
  <si>
    <t>Edificio Atípico 100</t>
  </si>
  <si>
    <t>Edificio Atípico 150</t>
  </si>
  <si>
    <t>Edificio Atípico 200</t>
  </si>
  <si>
    <t>Edificio Atípico 250</t>
  </si>
  <si>
    <t>Edificio Atípico 300</t>
  </si>
  <si>
    <t>Laboratorio pesado</t>
  </si>
  <si>
    <t>UD2</t>
  </si>
  <si>
    <t>UD2-A etapa 1</t>
  </si>
  <si>
    <t>UD2-A etapa 2</t>
  </si>
  <si>
    <t>Centro de Información (Biblioteca) 200</t>
  </si>
  <si>
    <t>Centro de Información (Biblioteca) 300</t>
  </si>
  <si>
    <t>Domicilio de la universidad</t>
  </si>
  <si>
    <t>Estado:</t>
  </si>
  <si>
    <t>Municipio:</t>
  </si>
  <si>
    <t>Colonia:</t>
  </si>
  <si>
    <t>Calle, número y C.P.:</t>
  </si>
  <si>
    <t>Datos del rector</t>
  </si>
  <si>
    <t>Nombre:</t>
  </si>
  <si>
    <t>Teléfono:</t>
  </si>
  <si>
    <t>Correo Electrónico:</t>
  </si>
  <si>
    <t>Datos del Responsable</t>
  </si>
  <si>
    <t>Datos del Capturista</t>
  </si>
  <si>
    <t>Datos académicos</t>
  </si>
  <si>
    <t>Número de alumnos de nuevo ingreso:</t>
  </si>
  <si>
    <t>Matrícula total:</t>
  </si>
  <si>
    <t>Número de profesores de tiempo completo:</t>
  </si>
  <si>
    <t>Número de profesores de asignatura:</t>
  </si>
  <si>
    <t>Programas educativos</t>
  </si>
  <si>
    <t>Nivel</t>
  </si>
  <si>
    <t>Programa educativo</t>
  </si>
  <si>
    <t>Clasificación</t>
  </si>
  <si>
    <t>Alumnos de nuevo ingreso</t>
  </si>
  <si>
    <t>Matrícula total</t>
  </si>
  <si>
    <t>MECATRÓNICA AREA SISTEMAS DE MANUFACTURA FLEXIBLE</t>
  </si>
  <si>
    <t>MECATRÓNICA AREA AUTOMATIZACIÓN</t>
  </si>
  <si>
    <t>12</t>
  </si>
  <si>
    <t>MANTENIMIENTO AREA INDUSTRIAL</t>
  </si>
  <si>
    <t>PROCESOS INDUSTRIALES AREA MANUFACTURA</t>
  </si>
  <si>
    <t>MECÁNICA AREA AUTOMOTRIZ</t>
  </si>
  <si>
    <t>ENERGÍAS RENOVABLES AREA ENERGíA SOLAR</t>
  </si>
  <si>
    <t>TECNOLOGÍAS DE LA INFORMACIÓN Y COMUNICACIÓN AREA SISTEMAS INFORMÁTICOS</t>
  </si>
  <si>
    <t>TECNOLOGÍAS DE LA INFORMACIÓN Y COMUNICACIÓN AREA REDES Y TELECOMUNICACIONES</t>
  </si>
  <si>
    <t>ADMINISTRACIÓN AREA RECURSOS HUMANOS</t>
  </si>
  <si>
    <t>ADMINISTRACIÓN AREA ADMINISTRACIÓN Y EVALUACIÓN DE PROYECTOS</t>
  </si>
  <si>
    <t>DESARROLLO DE NEGOCIOS AREA MERCADOTECNIA</t>
  </si>
  <si>
    <t>CONTADURÍA</t>
  </si>
  <si>
    <t>PARAMÉDICO</t>
  </si>
  <si>
    <t>ROBÓTICA INDUSTRIAL</t>
  </si>
  <si>
    <t>LICENCIATURA</t>
  </si>
  <si>
    <t>RESPONSABLE:</t>
  </si>
  <si>
    <t>PUESTO:</t>
  </si>
  <si>
    <t>CORREO ELECTRONICO:</t>
  </si>
  <si>
    <t>TELEFONO:</t>
  </si>
  <si>
    <t>I. EFICACIA</t>
  </si>
  <si>
    <t>Indicador 1</t>
  </si>
  <si>
    <t>Alumnos de Nuevo Ingreso con EXANI II:</t>
  </si>
  <si>
    <t>Cuadro 1.1 Alumnos de Nuevo Ingreso con EXANI II</t>
  </si>
  <si>
    <t>2</t>
  </si>
  <si>
    <t>3</t>
  </si>
  <si>
    <t>4</t>
  </si>
  <si>
    <t>5</t>
  </si>
  <si>
    <t>6</t>
  </si>
  <si>
    <t>7</t>
  </si>
  <si>
    <t xml:space="preserve"> Rango de Calificaciones Obtenidas</t>
  </si>
  <si>
    <t>Alumnos de nuevo ingreso que presentaron el EXANI – II y lograron 1,101 a 1,300 puntos de calificación</t>
  </si>
  <si>
    <t>Alumnos de nuevo ingreso que presentaron el EXANI – II y lograron 901 a 1,100 puntos de calificación</t>
  </si>
  <si>
    <t>Alumnos de nuevo ingreso que presentaron el EXANI – II y lograron 700 a 900 puntos de calificación</t>
  </si>
  <si>
    <t>Alumnos de nuevo ingreso inscritos a la universidad que presentaron el EXANI II en el ciclo escolar</t>
  </si>
  <si>
    <t>6/1</t>
  </si>
  <si>
    <t>6/2</t>
  </si>
  <si>
    <t>3/6</t>
  </si>
  <si>
    <t>4/6</t>
  </si>
  <si>
    <t>5/6</t>
  </si>
  <si>
    <t>ANI1</t>
  </si>
  <si>
    <t>ANI2</t>
  </si>
  <si>
    <t>ANI3</t>
  </si>
  <si>
    <t>ANI4</t>
  </si>
  <si>
    <t>ANI5</t>
  </si>
  <si>
    <t>Comentario</t>
  </si>
  <si>
    <t>Sin comentarios</t>
  </si>
  <si>
    <t>Indicador 2</t>
  </si>
  <si>
    <t>Aprovechamiento Académico por cuatrimestre y ciclo escolar:</t>
  </si>
  <si>
    <t>No.</t>
  </si>
  <si>
    <t>Carrera</t>
  </si>
  <si>
    <t>Calificación por Cuatrimestre</t>
  </si>
  <si>
    <t>Cuatrimestre sep-dic</t>
  </si>
  <si>
    <t>Cuatrimestre ene-abr</t>
  </si>
  <si>
    <t>Cuatrimestre may-ago</t>
  </si>
  <si>
    <t>Promedio Calificación (A+B+C)/3</t>
  </si>
  <si>
    <t>9</t>
  </si>
  <si>
    <t>8</t>
  </si>
  <si>
    <t>10</t>
  </si>
  <si>
    <t>11</t>
  </si>
  <si>
    <t>13</t>
  </si>
  <si>
    <t>Promedio de aprovechamiento Académico Cuatrimestral</t>
  </si>
  <si>
    <t>Cuadro 2.1.2</t>
  </si>
  <si>
    <t>Cuadro 2.1.3</t>
  </si>
  <si>
    <t>Aprovechamiento Académico del Nivel LICENCIATURA (con Competencias Profesionales) Según Carrera</t>
  </si>
  <si>
    <t>Cuadro 2.2</t>
  </si>
  <si>
    <t>Aprovechamiento Académico de la Universidad por Competencias Profesionales Según Nivel</t>
  </si>
  <si>
    <t>NIVEL</t>
  </si>
  <si>
    <t>Promedio Calificaciones</t>
  </si>
  <si>
    <t>Indicador 3</t>
  </si>
  <si>
    <t>Reprobación definitiva por cuatrimestre</t>
  </si>
  <si>
    <t>Matrícula inicial atendida cuatrimestre Sep-Dic</t>
  </si>
  <si>
    <t>Alumnos reprobados definitivos del cuatrimestre Septiembre-Diciembre</t>
  </si>
  <si>
    <t>Matrícula inicial atendida cuatrimestre Enero-Abril</t>
  </si>
  <si>
    <t>Alumnos reprobados definitivos del cuatrimestre enero-abril</t>
  </si>
  <si>
    <t>Matrícula inicial atendida cuatrimestre Mayo-Agosto</t>
  </si>
  <si>
    <t>Alumnos reprobados definitivos del cuatrimestre Mayo-Agosto</t>
  </si>
  <si>
    <t>% Promedio de Reprobación</t>
  </si>
  <si>
    <t>RE1</t>
  </si>
  <si>
    <t>RE2</t>
  </si>
  <si>
    <t>RE3</t>
  </si>
  <si>
    <t>RET</t>
  </si>
  <si>
    <t>Cuadro 3.1.2</t>
  </si>
  <si>
    <t>Cuadro 3.1.3</t>
  </si>
  <si>
    <t>LICENCIATURA - Porcentaje Promedio Cuatrimestral de Reprobación</t>
  </si>
  <si>
    <t>Cuadro 3.2</t>
  </si>
  <si>
    <t>Porcentaje Promedio de Reprobación de la universidad</t>
  </si>
  <si>
    <t>% Promedio</t>
  </si>
  <si>
    <t>Promedio Total de UT</t>
  </si>
  <si>
    <t>Indicador 4</t>
  </si>
  <si>
    <t>Deserción Cuatrimestral:</t>
  </si>
  <si>
    <t>Alumnos desertores del cuatrimestre Septiembre-Diciembre</t>
  </si>
  <si>
    <t>Alumnos desertores del cuatrimestre enero-abril</t>
  </si>
  <si>
    <t>Alumnos desertores del cuatrimestre Mayo-Agosto</t>
  </si>
  <si>
    <t>% Promedio de Desertores</t>
  </si>
  <si>
    <t>Cuadro 4.1.2</t>
  </si>
  <si>
    <t>Cuadro 4.1.3</t>
  </si>
  <si>
    <t>Cuadro 4.2.1</t>
  </si>
  <si>
    <t>CAUSAS DE DESERCIÓN</t>
  </si>
  <si>
    <t>Septiembre Diciembre</t>
  </si>
  <si>
    <t>Enero-Abril</t>
  </si>
  <si>
    <t>Mayo-Agosto</t>
  </si>
  <si>
    <t>Total</t>
  </si>
  <si>
    <t>CUATRIMESTRE</t>
  </si>
  <si>
    <t>SIN CAUSA CONOCIDA</t>
  </si>
  <si>
    <t>INCUMPLIMIENTO DE EXPECTATIVAS</t>
  </si>
  <si>
    <t>REPROBACION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</si>
  <si>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</si>
  <si>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</si>
  <si>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</si>
  <si>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</si>
  <si>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</si>
  <si>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</si>
  <si>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DEFUNCION</t>
  </si>
  <si>
    <t>INCOMPATIBILIDAD DE HORARIOS</t>
  </si>
  <si>
    <t>TOTAL DE DESERTORES</t>
  </si>
  <si>
    <t>Cuadro 4.2.2</t>
  </si>
  <si>
    <t>Cuadro 4.2.3</t>
  </si>
  <si>
    <t>Principales causas de Deserción del Nivel LICENCIATURA</t>
  </si>
  <si>
    <t>Cuadro 4.3</t>
  </si>
  <si>
    <t>Promedio</t>
  </si>
  <si>
    <t>Indicador 5</t>
  </si>
  <si>
    <t>Tasa de Egreso, Titulación y la de Registro Ante la Dirección General de Profesiones:</t>
  </si>
  <si>
    <t>NO.</t>
  </si>
  <si>
    <t>CARRERA</t>
  </si>
  <si>
    <t>INGRESO</t>
  </si>
  <si>
    <t>REGULAR</t>
  </si>
  <si>
    <t>EGRESO</t>
  </si>
  <si>
    <t>TASA DE EGRESO</t>
  </si>
  <si>
    <t>TOTAL</t>
  </si>
  <si>
    <t>TITULADOS</t>
  </si>
  <si>
    <t>TASA DE TITULACIÓN</t>
  </si>
  <si>
    <t>Cuadro 5.1.3</t>
  </si>
  <si>
    <t>EGRESADOS DE LICENCIATURA</t>
  </si>
  <si>
    <t>TITULADOS DE LICENCIATURA</t>
  </si>
  <si>
    <t>14</t>
  </si>
  <si>
    <t>Indicador 6</t>
  </si>
  <si>
    <t>Cuadro 6.1.1</t>
  </si>
  <si>
    <t>Cuadro 6.1.2</t>
  </si>
  <si>
    <t>Cuadro 6.1.3</t>
  </si>
  <si>
    <t>Indicador 7</t>
  </si>
  <si>
    <t>Grado de Satisfacción de los egresados de la universidad</t>
  </si>
  <si>
    <t>Concentrado de datos en escala de 5 y 10</t>
  </si>
  <si>
    <t>DESCRIPCIÓN</t>
  </si>
  <si>
    <t>FRECUENCIAS</t>
  </si>
  <si>
    <t>NO APLICA (NA)</t>
  </si>
  <si>
    <t>NO ESPECIFICADO (NE)</t>
  </si>
  <si>
    <t>TOTAL            H</t>
  </si>
  <si>
    <t>TOTAL I</t>
  </si>
  <si>
    <t>TOTAL           J</t>
  </si>
  <si>
    <t>TOTAL             K, BASE 5</t>
  </si>
  <si>
    <t>TOTAL             K, BASE 10</t>
  </si>
  <si>
    <t>A</t>
  </si>
  <si>
    <t>B</t>
  </si>
  <si>
    <t>C</t>
  </si>
  <si>
    <t>D</t>
  </si>
  <si>
    <t>E</t>
  </si>
  <si>
    <t>F</t>
  </si>
  <si>
    <t>G</t>
  </si>
  <si>
    <t>Σ A a G</t>
  </si>
  <si>
    <t>Σ A a E</t>
  </si>
  <si>
    <t>A * 5 +B*  4 +C * 3 + D * 2 + E* 1</t>
  </si>
  <si>
    <t>J / I</t>
  </si>
  <si>
    <t>¿La infraestructura física con que fue dotada la universidad tecnológica, le pareció?</t>
  </si>
  <si>
    <t>¿El equipamiento de los laboratorios y talleres le pareció?</t>
  </si>
  <si>
    <t>¿Los servicios prestados en la Bolsa de Trabajo de la universidad como los considera?</t>
  </si>
  <si>
    <t>¿El nivel de conocimiento y dominio de los temas mostrado por sus profesores al momento de impartirle la cátedra le pareció?</t>
  </si>
  <si>
    <t>¿El nivel de conocimiento y dominio por parte de los profesores en el manejo de los equipos que se encuentran en los laboratorios y talleres al momento de realizar las prácticas que su carrera requiere, lo considera?</t>
  </si>
  <si>
    <t>¿La experiencia práctica adquirida por parte suya, derivado de las visitas, prácticas en las empresas, las considera?</t>
  </si>
  <si>
    <t>¿Cómo considera la preparación académica adquirida?</t>
  </si>
  <si>
    <t>¿Considera que la estadía complementó su preparación para el mercado laboral?</t>
  </si>
  <si>
    <t>DISTRIBUCIÓN PORCENTUAL</t>
  </si>
  <si>
    <t>MS</t>
  </si>
  <si>
    <t>S</t>
  </si>
  <si>
    <t>RS</t>
  </si>
  <si>
    <t>PS</t>
  </si>
  <si>
    <t>NS</t>
  </si>
  <si>
    <t>NA</t>
  </si>
  <si>
    <t>NE</t>
  </si>
  <si>
    <t>TES</t>
  </si>
  <si>
    <t>Cuadro 7.1.2</t>
  </si>
  <si>
    <t>Egresados de LICENCIATURA Satisfechos :</t>
  </si>
  <si>
    <t>Cuadro 7.1.3</t>
  </si>
  <si>
    <t>Indicador 9</t>
  </si>
  <si>
    <t>Egresados en estudios superiores a seis meses de su egreso</t>
  </si>
  <si>
    <t>SUP1</t>
  </si>
  <si>
    <t>1/2*100</t>
  </si>
  <si>
    <t>Cuadro 9.2.3</t>
  </si>
  <si>
    <t>Indicador 10</t>
  </si>
  <si>
    <t>Cuadro 10.1.1</t>
  </si>
  <si>
    <t>¿Considera usted que este profesionista cumple con los requerimientos del sector  productivo y social?</t>
  </si>
  <si>
    <t>Cuadro 10.1.2</t>
  </si>
  <si>
    <t>100.0 %</t>
  </si>
  <si>
    <t>Tasa de empleadores satisfechos de LICENCIATURA</t>
  </si>
  <si>
    <t>Grado de Satisfacción de los egresados del LICENCIATURA</t>
  </si>
  <si>
    <t>Cuadro 10.1.3</t>
  </si>
  <si>
    <t>En general ¿Cómo califica el trabajo que desempeña el  egresado de  Licenciatura, en su empresa?</t>
  </si>
  <si>
    <t>Indicador 11</t>
  </si>
  <si>
    <t>Presupuesto ejercido</t>
  </si>
  <si>
    <t>Presupuesto total autorizado Federal y Estatal</t>
  </si>
  <si>
    <t>Ampliaciones</t>
  </si>
  <si>
    <t>Reducciones</t>
  </si>
  <si>
    <t>Ampliaciones totales federales y estatales</t>
  </si>
  <si>
    <t>Reducciones totales federales y estatales</t>
  </si>
  <si>
    <t>II. EFICIENCIA</t>
  </si>
  <si>
    <t>Indicador 12</t>
  </si>
  <si>
    <t>Costo por alumno</t>
  </si>
  <si>
    <t>Cuadro 12.1</t>
  </si>
  <si>
    <t>CPA=1/2</t>
  </si>
  <si>
    <t>Indicador 13</t>
  </si>
  <si>
    <t>Utilización de espacios</t>
  </si>
  <si>
    <t>Cuadro 13.1</t>
  </si>
  <si>
    <t>Capacidad de los edificios</t>
  </si>
  <si>
    <t>Indicador 14</t>
  </si>
  <si>
    <t>Utilización del Equipo de Cómputo</t>
  </si>
  <si>
    <t>Distribución del Equipo de Cómputo</t>
  </si>
  <si>
    <t>Total de PC’S</t>
  </si>
  <si>
    <t>Docente de Tiempo completo</t>
  </si>
  <si>
    <t>Docente de Asignatura</t>
  </si>
  <si>
    <t>Alumnos</t>
  </si>
  <si>
    <t>Personal Administrativo</t>
  </si>
  <si>
    <t>Mandos Medios y Superiores</t>
  </si>
  <si>
    <t>Distribución del Equipo de Cómputo con Internet</t>
  </si>
  <si>
    <t>Indicador 15</t>
  </si>
  <si>
    <t>Procesos Certificados</t>
  </si>
  <si>
    <t>Sin certificado</t>
  </si>
  <si>
    <t>Educación Continua</t>
  </si>
  <si>
    <t>Indicador 16</t>
  </si>
  <si>
    <t>Distribución de Libros y Títulos por Alumnos</t>
  </si>
  <si>
    <t>Cuadro 16.1</t>
  </si>
  <si>
    <t>Número de Libros</t>
  </si>
  <si>
    <t>Número de  Títulos</t>
  </si>
  <si>
    <t>Matrícula inicial atendida en el ciclo escolar</t>
  </si>
  <si>
    <t>DLPA</t>
  </si>
  <si>
    <t>DTPA</t>
  </si>
  <si>
    <t>1/3</t>
  </si>
  <si>
    <t>2/3</t>
  </si>
  <si>
    <t>Libros por alumno</t>
  </si>
  <si>
    <t>Títulos por alumno</t>
  </si>
  <si>
    <t>Indicador 17</t>
  </si>
  <si>
    <t>Relación Alumno / Docente:</t>
  </si>
  <si>
    <t>Cuadro 17.1</t>
  </si>
  <si>
    <t>RAD = 1/2</t>
  </si>
  <si>
    <t>Matrícula total al inicio del ciclo escolar</t>
  </si>
  <si>
    <t>Profesores de tiempo completo al inicio del ciclo escolar</t>
  </si>
  <si>
    <t>III. PERTINENCIA</t>
  </si>
  <si>
    <t>Indicador 18</t>
  </si>
  <si>
    <t>Programas Educativos con Evaluación Diagnóstica</t>
  </si>
  <si>
    <t>Cuadro 18.1.1</t>
  </si>
  <si>
    <t>PROGRAMA EDUCATIVO</t>
  </si>
  <si>
    <t>PROGRAMA EDUCATIVO CON EVALUACIÓN DIAGNÓSTICA  SI= 1 / NO= 0</t>
  </si>
  <si>
    <t>NIVEL DEL PROGRAMA EDUCATIVO CON EVALUACIÓN DIAGNÓSTICA</t>
  </si>
  <si>
    <t>VIGENCIA DE LA EVALUACIÓN DIAGNÓSTICA</t>
  </si>
  <si>
    <t>FECHA DE INICIO DE LA EVALUACIÓN DIAGNÓSTICA</t>
  </si>
  <si>
    <t>PEE1</t>
  </si>
  <si>
    <t>Cuadro 18.2.1</t>
  </si>
  <si>
    <t>MATRÍCULA INICIAL ATENDIDA</t>
  </si>
  <si>
    <t>MATRÍCULA SIN EVALUACIÓN DIAGNÓSTICA</t>
  </si>
  <si>
    <t>MATRÍCULA CON EVALUACIÓN DIAGNÓSTICA</t>
  </si>
  <si>
    <t>NIVEL DE LA MATRÍCULA CON EVALUACIÓN DIAGNÓSTICA</t>
  </si>
  <si>
    <t>PEE2</t>
  </si>
  <si>
    <t>PEE3</t>
  </si>
  <si>
    <t>Cuadro 18.1.2</t>
  </si>
  <si>
    <t>Cuadro 18.2.2</t>
  </si>
  <si>
    <t>Cuadro 18.1.3</t>
  </si>
  <si>
    <t>Relación de Programas Educativos de LICENCIATURA con Evaluación Diagnóstica Según Nivel</t>
  </si>
  <si>
    <t>Cuadro 18.2.3</t>
  </si>
  <si>
    <t>Relación de la Matrícula en Programas Educativos de LICENCIATURA con Evaluación Diagnóstica Según Nivel de Evaluación</t>
  </si>
  <si>
    <t>Indicador 19</t>
  </si>
  <si>
    <t>A. Programas Educativos Acreditados en el país</t>
  </si>
  <si>
    <t>Cuadro 19.1.1</t>
  </si>
  <si>
    <t>Matrícula inicial atendida</t>
  </si>
  <si>
    <t>Matrícula Acreditada</t>
  </si>
  <si>
    <t>Acreditados        SI=1  / No=0</t>
  </si>
  <si>
    <t>Nombre del organismo acreditador</t>
  </si>
  <si>
    <t>Vigencia de la acreditación</t>
  </si>
  <si>
    <t>Fecha de inicio de la Acreditación</t>
  </si>
  <si>
    <t>PEA2</t>
  </si>
  <si>
    <t>PEA1</t>
  </si>
  <si>
    <t>Cuadro 19.1.2</t>
  </si>
  <si>
    <t>Cuadro 19.1.3</t>
  </si>
  <si>
    <t>Relación de Programas Educativos de LICENCIATURA Acreditados Nacionalmente</t>
  </si>
  <si>
    <t>B. Programas Educativos Acreditados en el Extranjero</t>
  </si>
  <si>
    <t>Cuadro 19.2.1</t>
  </si>
  <si>
    <t>Siglas</t>
  </si>
  <si>
    <t>País</t>
  </si>
  <si>
    <t>Cuadro 19.2.2</t>
  </si>
  <si>
    <t>Cuadro 19.2.3</t>
  </si>
  <si>
    <t>Relación de Programas Educativos de LICENCIATURA Acreditados Internacionalmente</t>
  </si>
  <si>
    <t>Indicador 20</t>
  </si>
  <si>
    <t>Enfoques Centrados en el aprendizaje</t>
  </si>
  <si>
    <t>Cuadro 20.1</t>
  </si>
  <si>
    <t>Cantidad de acciones que ha realizado la institución durante el período a evaluar para contar con PE que cumplan con elementos descritos en el  Modelo Educativo centrado en el aprendizaje</t>
  </si>
  <si>
    <t>Cursos</t>
  </si>
  <si>
    <t>Talleres</t>
  </si>
  <si>
    <t>Otro</t>
  </si>
  <si>
    <t>Internos</t>
  </si>
  <si>
    <t>Externos</t>
  </si>
  <si>
    <t>Cuadro 20.2</t>
  </si>
  <si>
    <t>Cantidad de  Profesores de Tiempo Completo (PTC) que han participado en las acciones durante el período a evaluar</t>
  </si>
  <si>
    <t>Cuadro 20.3</t>
  </si>
  <si>
    <t>Cantidad de Profesores de Asignatura (PA) que han participado en las acciones durante el periodo a evaluar</t>
  </si>
  <si>
    <t>Cuadro 20.4</t>
  </si>
  <si>
    <t>Cantidad de material de los Enfoque Centrados en el Aprendizaje</t>
  </si>
  <si>
    <t>Difusión</t>
  </si>
  <si>
    <t>Capacitación</t>
  </si>
  <si>
    <t>Cuadro 20.5</t>
  </si>
  <si>
    <t>Usuarios a quien va dirigido el material</t>
  </si>
  <si>
    <t>PTC</t>
  </si>
  <si>
    <t>PA</t>
  </si>
  <si>
    <t>Especifique</t>
  </si>
  <si>
    <t>Cuadro 20.6</t>
  </si>
  <si>
    <t>Cantidad de PTC según situación en los enfoques</t>
  </si>
  <si>
    <t xml:space="preserve">Terminaron la capacitación </t>
  </si>
  <si>
    <t>Están en proceso de capacitación</t>
  </si>
  <si>
    <t>No tienen capacitación</t>
  </si>
  <si>
    <t>PTC  que están aplicando estos enfoques</t>
  </si>
  <si>
    <t>Nota: El total deberá de coincidir con el indicador No. 23</t>
  </si>
  <si>
    <t>Cuadro 20.7</t>
  </si>
  <si>
    <t>Cantidad de PA según situación en los enfoques</t>
  </si>
  <si>
    <t>PA  que están aplicando estos enfoques</t>
  </si>
  <si>
    <t>Nota: El total deberá de coincidir con el indicador No. 24</t>
  </si>
  <si>
    <t>Indicador 21</t>
  </si>
  <si>
    <t>Programas Educativos Centrados en el Estudiante</t>
  </si>
  <si>
    <t>Cuadro 21</t>
  </si>
  <si>
    <t>Servicio.</t>
  </si>
  <si>
    <t>No. de Preguntas</t>
  </si>
  <si>
    <t xml:space="preserve">¿Se tiene el servicio?  </t>
  </si>
  <si>
    <t>SI</t>
  </si>
  <si>
    <t>NO</t>
  </si>
  <si>
    <t>Total de Servicios</t>
  </si>
  <si>
    <t>Cuadro 21.1</t>
  </si>
  <si>
    <t>Grado de Satisfacción de los Alumnos por Servicios</t>
  </si>
  <si>
    <t>1. Al solicitar el servicio de psicopedagogía el tiempo de respuesta fue:</t>
  </si>
  <si>
    <t>2. El trato que me brindó el psicólogo(a) fue:</t>
  </si>
  <si>
    <t>3. El nivel en que se cumplieron mis expectativas y necesidades, es:</t>
  </si>
  <si>
    <t>4. Considero que el servicio de apoyo psicopedagógico es:</t>
  </si>
  <si>
    <t>Subtotal 1</t>
  </si>
  <si>
    <t>1. Las opciones que me ofrece la Universidad en cuanto a talleres artísticos son:</t>
  </si>
  <si>
    <t>2. El desempeño del  profesor asignado al taller artístico es:</t>
  </si>
  <si>
    <t>3. La infraestructura física del taller artístico y el equipamiento de éste me parece que es:</t>
  </si>
  <si>
    <t>4. El horario asignado a la actividad artística que practico me parece:</t>
  </si>
  <si>
    <t>Subtotal 2</t>
  </si>
  <si>
    <t xml:space="preserve">1. La atención que recibo en el servicio médico la califico como:	</t>
  </si>
  <si>
    <t>2. El horario de atención del consultorio lo califico como:</t>
  </si>
  <si>
    <t>3. La limpieza e higiene del servicio médico me parece:</t>
  </si>
  <si>
    <t>4. Cuando voy a consulta médica el material de curación o medicamentos que se me proporciona son:</t>
  </si>
  <si>
    <t>5. El tiempo que espero para recibir atención médica es:</t>
  </si>
  <si>
    <t>6. La oportunidad con que recibo la información sobre el trámite de inscripción al IMSS:</t>
  </si>
  <si>
    <t>7. La atención que me brindó el personal de la UT, que realiza el trámite del IMSS fue:</t>
  </si>
  <si>
    <t>Subtotal 3</t>
  </si>
  <si>
    <t>1. En general, el desempeño de los entrenadores deportivos  me parece:</t>
  </si>
  <si>
    <t>2. Las instalaciones deportivas en donde se ofrecen las actividades me parecen:</t>
  </si>
  <si>
    <t>3. El material deportivo con que cuenta el departamento de deportes lo califico como:</t>
  </si>
  <si>
    <t>4. El grado en que satisfacen mis intereses los deportes que ofrece la universidad es:</t>
  </si>
  <si>
    <t>Subtotal 4</t>
  </si>
  <si>
    <t>1. ¿Cómo considera la cordialidad y capacidad del tutor para lograr crear un clima de confianza para que usted pueda exponer su problemática?</t>
  </si>
  <si>
    <t>2. ¿En los problemas académicos y personales que afectan su rendimiento que interés muestra el tutor?</t>
  </si>
  <si>
    <t>3. ¿La capacidad que tiene el tutor para orientarlo en metodología y técnicas de estudio, la considera?</t>
  </si>
  <si>
    <t>4. ¿La capacidad del tutor para diagnosticar las dificultades y realizar las acciones pertinentes para resolverlas, considera que esta?</t>
  </si>
  <si>
    <t>5. ¿El dominio que tiene el tutor de métodos pedagógicos para la atención individualizada o grupal, lo considera que está?</t>
  </si>
  <si>
    <t>6. ¿Como ha mejorado la participación en el programa de tutoría en su desempeño académico?</t>
  </si>
  <si>
    <t>7. ¿El programa de tutoría, lo considera que está?</t>
  </si>
  <si>
    <t>Subtotal 5</t>
  </si>
  <si>
    <t>1. ¿La capacidad que tiene el asesor para resolver dudas académicas, la considera?</t>
  </si>
  <si>
    <t>2. Cuando requiero una asesorí­a académica, la disposición de parte del profesor es:</t>
  </si>
  <si>
    <t>3. El tiempo que me asignan para la asesoría académica es:</t>
  </si>
  <si>
    <t>4. La asesorí­a académica aclara mis dudas:</t>
  </si>
  <si>
    <t>Subtotal 6</t>
  </si>
  <si>
    <t>1. La atención que recibo en la cafetería, es:</t>
  </si>
  <si>
    <t>2. La variedad y el sabor de los alimentos que ofrece la cafetería es:</t>
  </si>
  <si>
    <t>3. El tiempo que espero para recibir el servicio es:</t>
  </si>
  <si>
    <t>4. La cantidad de comida que recibo por lo que pago es:</t>
  </si>
  <si>
    <t>5. Los precios que se manejan en la cafetería son accesibles para mí:</t>
  </si>
  <si>
    <t>Subtotal 7</t>
  </si>
  <si>
    <t>1. Participar en las actividades de desarrollo humano, me ayuda a ser una persona más responsable y consciente de mis decisiones, de manera:</t>
  </si>
  <si>
    <t>2. Las actividades de desarrollo humano me permiten un mejor entendimiento de mi conducta:</t>
  </si>
  <si>
    <t>3. Los temas que se manejan en estas actividades, me parecen:</t>
  </si>
  <si>
    <t>4. Las experiencias obtenidas en estas actividades las he aplicado en mi vida cotidiana:</t>
  </si>
  <si>
    <t xml:space="preserve">5. El desempeño de los conductores de las actividades de desarrollo humano lo califico como:	</t>
  </si>
  <si>
    <t>Subtotal 8</t>
  </si>
  <si>
    <t>1. El servicio y la actitud del personal que me atiende es:</t>
  </si>
  <si>
    <t>2. El número de títulos de libros  y ejemplares disponibles en la biblioteca,  satisface las necesidades de mi carrera:</t>
  </si>
  <si>
    <t>3. La distribución, ordenamiento y clasificación de los títulos de libros ejemplares de la biblioteca los califico como:</t>
  </si>
  <si>
    <t>4. El material de consulta (periódicos, revistas, enciclopedias, manuales, etc.) disponible responde a las necesidades de mi carrera:</t>
  </si>
  <si>
    <t>5. El material electromagnético (CD-R, Videos, DVD´s, etc.) responde a mis necesidades:</t>
  </si>
  <si>
    <t>6. El horario de atención de la biblioteca responde a mis necesidades de consulta:</t>
  </si>
  <si>
    <t>7. Los servicios tales como: préstamos de libros, fotocopiado y otros que ofrece la biblioteca satisfacen mis necesidades:</t>
  </si>
  <si>
    <t>8. El número de computadoras conectadas a Internet, disponibles en la biblioteca,  es suficiente para satisfacer mis necesidades:</t>
  </si>
  <si>
    <t>Subtotal 9</t>
  </si>
  <si>
    <t>1. El número de computadoras disponibles en la UT satisface la demanda de los estudiantes:</t>
  </si>
  <si>
    <t>2. El software instalado en los laboratorios satisface mis necesidades:</t>
  </si>
  <si>
    <t>3. El servicio de impresión para los alumnos es:</t>
  </si>
  <si>
    <t>4. El servicio de escáner para los alumnos es:</t>
  </si>
  <si>
    <t>5. El horario del los laboratorios responde a mis necesidades:</t>
  </si>
  <si>
    <t>6. El número de aulas y laboratorios existentes en la universidad lo considero:</t>
  </si>
  <si>
    <t>7. Considero el equipo y mobiliario de las aulas y laboratorios como:</t>
  </si>
  <si>
    <t>8. Los cubículos destinados a los profesores, para recibir la tutoría o la asesoría académica los considero:</t>
  </si>
  <si>
    <t>Subtotal 10</t>
  </si>
  <si>
    <t xml:space="preserve">1. 	Las rutas actuales son suficientes para trasladarme a la institución:	</t>
  </si>
  <si>
    <t>2. El transporte público cuenta con rutas accesibles a las zonas donde los estudiantes lo necesitamos:</t>
  </si>
  <si>
    <t>3. Los conductores de transporte público respetan las tarifas de descuento para estudiantes:</t>
  </si>
  <si>
    <t>4. El desempeño en general de los conductores es:</t>
  </si>
  <si>
    <t>Subtotal 11</t>
  </si>
  <si>
    <t>1. Las convocatorias para becas se publican en tiempo y forma:</t>
  </si>
  <si>
    <t>2. La difusión en cuanto al tipo de beca es:</t>
  </si>
  <si>
    <t>4. Las solicitudes son fáciles de llenar:</t>
  </si>
  <si>
    <t>5. El horario de atención es:</t>
  </si>
  <si>
    <t>6. El trato que he recibido en los trámites de beca es :</t>
  </si>
  <si>
    <t>Subtotal 12</t>
  </si>
  <si>
    <t>1. Los puestos que se ofrecen en la bolsa de trabajo son acordes a la formación académica:</t>
  </si>
  <si>
    <t>2. El desempeño del personal de la bolsa de trabajo lo considera:</t>
  </si>
  <si>
    <t>3. El servicio de la bolsa de trabajo de la universidad es:</t>
  </si>
  <si>
    <t>Subtotal 13</t>
  </si>
  <si>
    <t>Cuadro 21.2</t>
  </si>
  <si>
    <t>Servicios que Ofrece la Universidad</t>
  </si>
  <si>
    <t>Calificación</t>
  </si>
  <si>
    <t>Escala 5</t>
  </si>
  <si>
    <t>Escala 10</t>
  </si>
  <si>
    <t>Indicador 22</t>
  </si>
  <si>
    <t>Programas Educativos Pertinentes</t>
  </si>
  <si>
    <t>Cuadro 22.1.1</t>
  </si>
  <si>
    <t xml:space="preserve">Matrícula inicial </t>
  </si>
  <si>
    <t>Matrícula Pertinente</t>
  </si>
  <si>
    <t>Pertinente        SI=1  / No=0</t>
  </si>
  <si>
    <t>Año de inicio de la Carrera</t>
  </si>
  <si>
    <t>Año del último estudio de factibilidad</t>
  </si>
  <si>
    <t>Año del último estudio de análisis de la situación de trabajo</t>
  </si>
  <si>
    <t>Distribución porcentual</t>
  </si>
  <si>
    <t>PEP2</t>
  </si>
  <si>
    <t>PEP1</t>
  </si>
  <si>
    <t>Cuadro 22.1.2</t>
  </si>
  <si>
    <t>Cuadro 22.1.3</t>
  </si>
  <si>
    <t>Indicador 23</t>
  </si>
  <si>
    <t>Perfil del profesor de tiempo completo</t>
  </si>
  <si>
    <t>Cuadro 23.1</t>
  </si>
  <si>
    <t>Nivel de Estudios de los Profesores de Tiempo Completo</t>
  </si>
  <si>
    <t>Nivel Máximo de Estudios</t>
  </si>
  <si>
    <t xml:space="preserve">MEDIA SUPERIOR SIN CERTIFICADO </t>
  </si>
  <si>
    <t>MEDIA SUPERIOR  CON CERTIFICADO</t>
  </si>
  <si>
    <t>TÉCNICO SUPERIOR UNIVERSITARIO SIN TÍTULO</t>
  </si>
  <si>
    <t>TÉCNICO SUPERIOR UNIVERSITARIO CON TÍTULO</t>
  </si>
  <si>
    <t>LICENCIATURA SIN TÍTULO</t>
  </si>
  <si>
    <t>LICENCIATURA CON TÍTULO</t>
  </si>
  <si>
    <t>ESPECIALIDAD SIN GRADO</t>
  </si>
  <si>
    <t>MAESTRÍA SIN GRADO</t>
  </si>
  <si>
    <t>ESPECIALIDAD CON GRADO</t>
  </si>
  <si>
    <t>MAESTRÍA CON GRADO</t>
  </si>
  <si>
    <t>DOCTORADO SIN GRADO</t>
  </si>
  <si>
    <t>DOCTORADO CON GRADO</t>
  </si>
  <si>
    <t>PTCP1</t>
  </si>
  <si>
    <t>Cuadro 23.2</t>
  </si>
  <si>
    <t>Perfil Académico de los Profesores de Tiempo Completo</t>
  </si>
  <si>
    <t>TOTAL DE PC</t>
  </si>
  <si>
    <t>Capacitados en</t>
  </si>
  <si>
    <t>Que aplican</t>
  </si>
  <si>
    <t>Competencias profesionales</t>
  </si>
  <si>
    <t>Impartición de tutorías</t>
  </si>
  <si>
    <t>Tutorias</t>
  </si>
  <si>
    <t>Cuentan con perfil PRODEP</t>
  </si>
  <si>
    <t>Becados por otra fuente para estudios de posgrado</t>
  </si>
  <si>
    <t>Participan en cuerpos académicos</t>
  </si>
  <si>
    <t>Cuerpos Académicos</t>
  </si>
  <si>
    <t>Formación</t>
  </si>
  <si>
    <t>Consolidación</t>
  </si>
  <si>
    <t>Consolidados</t>
  </si>
  <si>
    <t>Indicador 24</t>
  </si>
  <si>
    <t>Nivel de estudios de los Profesores de Asignatura y Experiencia Laboral en la Materia:</t>
  </si>
  <si>
    <t>Cuadro 24.1</t>
  </si>
  <si>
    <t>Nivel de Estudios de los Profesores de Asignatura</t>
  </si>
  <si>
    <t>Cuadro 24.2</t>
  </si>
  <si>
    <t>Situación de Trabajo en Empresa de los Profesores de Asignatura</t>
  </si>
  <si>
    <t>Profesores de Asignatura</t>
  </si>
  <si>
    <t>Situación en el trabajo relacionado con su ejercicio profesional</t>
  </si>
  <si>
    <t>PAEL1</t>
  </si>
  <si>
    <t>Indicador 25</t>
  </si>
  <si>
    <t>Cuadro 25.1</t>
  </si>
  <si>
    <t>Capacitación del Personal</t>
  </si>
  <si>
    <t>Mandos medios y superiores</t>
  </si>
  <si>
    <t>Personal administrativo y secretarial</t>
  </si>
  <si>
    <t>Profesores de Tiempo Completo</t>
  </si>
  <si>
    <t>CON CAPACITACION</t>
  </si>
  <si>
    <t>CP1=</t>
  </si>
  <si>
    <t>CP2=</t>
  </si>
  <si>
    <t>CP3=</t>
  </si>
  <si>
    <t>CP4=</t>
  </si>
  <si>
    <t>%</t>
  </si>
  <si>
    <t>IV. VINCULACIÓN</t>
  </si>
  <si>
    <t>Indicador 26</t>
  </si>
  <si>
    <t>Total de organismos vinculados</t>
  </si>
  <si>
    <t>Cuadro 26.1.1 Total de Organismos Nacionales Vinculados</t>
  </si>
  <si>
    <t>a) Organismos nacionales vinculados acumulados al ciclo escolar</t>
  </si>
  <si>
    <t>Cuadro 26.1.2 Total de Organismos Nacionales Vinculados Acumulados por Sector</t>
  </si>
  <si>
    <t>Total de Organismos vinculados acumulados</t>
  </si>
  <si>
    <t>Cuadro 26.2.2 Total de Organismos Internacionales Vinculados Acumulados por Sector</t>
  </si>
  <si>
    <t>Cuadro 26.3.1</t>
  </si>
  <si>
    <t>Movilidad Nacional</t>
  </si>
  <si>
    <t>Cuadro 26.3.2</t>
  </si>
  <si>
    <t>Movilidad Internacional</t>
  </si>
  <si>
    <t>Indicador 27</t>
  </si>
  <si>
    <t>Distribución de los servicios y estudios tecnológicos prestados e ingresos por este rubro</t>
  </si>
  <si>
    <t>Cuadro 27.1 Ingresos Propios Captados</t>
  </si>
  <si>
    <t>Recursos captados por Servicios y Estudios Tecnológicos</t>
  </si>
  <si>
    <t>Recursos captados por Colegiaturas y Servicios Escolares</t>
  </si>
  <si>
    <t>Recursos captados por otros servicios proporcionados por la universidad (diferentes a los anteriores)</t>
  </si>
  <si>
    <t>Total de recursos captados por Ingresos Propios</t>
  </si>
  <si>
    <t>IPC1</t>
  </si>
  <si>
    <t>IPC2</t>
  </si>
  <si>
    <t>IPC3</t>
  </si>
  <si>
    <t>IPC4</t>
  </si>
  <si>
    <t>Indicador 28</t>
  </si>
  <si>
    <t>Cuadro 28.1</t>
  </si>
  <si>
    <t>Servicios y Estudios Tecnológicos Según Tipo y Sector</t>
  </si>
  <si>
    <t>SERVICOS Y ESTUDIOS TECNOLÓGICOS</t>
  </si>
  <si>
    <t>ORGANISMOS VINCULADOS</t>
  </si>
  <si>
    <t>PÚBLICOS</t>
  </si>
  <si>
    <t>PRIVADOS</t>
  </si>
  <si>
    <t>SOCIALES</t>
  </si>
  <si>
    <t>CAPACITACIÓN</t>
  </si>
  <si>
    <t>ADIESTRAMIENTO</t>
  </si>
  <si>
    <t>EDUCACIÓN CONTINUA</t>
  </si>
  <si>
    <t>EVALUACIÓN DE COMPETENCIAS LABORALES</t>
  </si>
  <si>
    <t>TRANSFERENCIA DE TECNOLOGÍA</t>
  </si>
  <si>
    <t>ASISTENCIA TÉCNICA</t>
  </si>
  <si>
    <t>OTROS</t>
  </si>
  <si>
    <t>Cuadro 28.2</t>
  </si>
  <si>
    <t>Ingresos Propios por Servicios y Estudios Tecnológicos Según Tipo y Sector</t>
  </si>
  <si>
    <t>Indicador 29</t>
  </si>
  <si>
    <t>Cursos de Educación Continua</t>
  </si>
  <si>
    <t>Cuadro 29.1</t>
  </si>
  <si>
    <t>TIPO DE ASISTENTE</t>
  </si>
  <si>
    <t>ACTUALIZACIÓN</t>
  </si>
  <si>
    <t>DESARROLLO PROFESIONAL</t>
  </si>
  <si>
    <t>Indicador</t>
  </si>
  <si>
    <t>EEC-1</t>
  </si>
  <si>
    <t>EEC-2</t>
  </si>
  <si>
    <t>EEC-3</t>
  </si>
  <si>
    <t>Otros tipos de Asistente</t>
  </si>
  <si>
    <t>EEC-4</t>
  </si>
  <si>
    <t>Indicador 30</t>
  </si>
  <si>
    <t>Cursos Demandados</t>
  </si>
  <si>
    <t>Cuadro 30.1</t>
  </si>
  <si>
    <t>Cursos en Educación Continua por Demanda Según Tipo</t>
  </si>
  <si>
    <t>Actualización</t>
  </si>
  <si>
    <t>Desarrollo Profesional</t>
  </si>
  <si>
    <t>Por Demanda</t>
  </si>
  <si>
    <t>Por Oferta de la UT</t>
  </si>
  <si>
    <t>TCD1</t>
  </si>
  <si>
    <t>TCD2</t>
  </si>
  <si>
    <t>Indicador 31</t>
  </si>
  <si>
    <t>Tasa de los alumnos satisfechos en Educación Continua</t>
  </si>
  <si>
    <t>Concentrado de los datos de las encuestas aplicadas y promedios</t>
  </si>
  <si>
    <t>Cuadro 31.1</t>
  </si>
  <si>
    <t>¿La manera en que la universidad tecnológica difunde los cursos de educación continua, le parece?</t>
  </si>
  <si>
    <t>La atención que le brindó la institución de acuerdo a sus necesidades de actualización, capacitación y desarrollo profesional, considera que fue?</t>
  </si>
  <si>
    <t>¿La actividad de educación continua a la que se ha inscrito en la Universidad, le permitirá mantenerse actualizado en su vida profesional?</t>
  </si>
  <si>
    <t>¿Los materiales y herramientas que le proporcionaron en el desarrollo de sus actividades de educación continua, le servirán para aplicarlos en su actividad profesional?</t>
  </si>
  <si>
    <t>¿La diversidad en la oferta de educación continua en contenidos y horarios que la Universidad Tecnológica le ha ofrecido piensa usted que son?</t>
  </si>
  <si>
    <t>¿El nivel de preparación del instructor en la actividad de educación continua, lo considera?</t>
  </si>
  <si>
    <t>¿La manera en que el instructor sabe transmitir sus conocimientos durante la actividad de educación continua le parecen?</t>
  </si>
  <si>
    <t>¿Las instalaciones con que cuenta la universidad para llevar acabo las actividades de educación continua, las considera?</t>
  </si>
  <si>
    <t>El nivel de equipamiento disponible en la Universidad Tecnológica para llevar acabo las actividades de educación continua, ¿piensa usted que es?</t>
  </si>
  <si>
    <t>¿El costo del curso de educación continua, le pareció?</t>
  </si>
  <si>
    <t>El contenido del curso le pareció:</t>
  </si>
  <si>
    <t>El curso cumplió con sus expectativas?</t>
  </si>
  <si>
    <t>Indicador 32</t>
  </si>
  <si>
    <t>Bolsa de trabajo:</t>
  </si>
  <si>
    <t>Cuadro 32.1</t>
  </si>
  <si>
    <t>BT1=</t>
  </si>
  <si>
    <t>Cuadro 32.2</t>
  </si>
  <si>
    <t>BT2=</t>
  </si>
  <si>
    <t>Cuadro 32.3</t>
  </si>
  <si>
    <t>Egresados de  LICENCIATURA colocados</t>
  </si>
  <si>
    <t>Egresados de LICENCIATURA colocados en plazas contactadas por el área de bolsa de trabajo de la universidad</t>
  </si>
  <si>
    <t>Plazas de LICENCIATURA contactadas por el área de bolsa de trabajo de la universidad</t>
  </si>
  <si>
    <t>BT3=</t>
  </si>
  <si>
    <t>V. EQUIDAD</t>
  </si>
  <si>
    <t>Indicador 33</t>
  </si>
  <si>
    <t>Cuadro 33.1</t>
  </si>
  <si>
    <t>Alumnos nuevo ingreso en la universidad</t>
  </si>
  <si>
    <t>Egresados de bachillerato en el Estado</t>
  </si>
  <si>
    <t>Indicador 34</t>
  </si>
  <si>
    <t>Alumno Atendido</t>
  </si>
  <si>
    <t>Matrícula de LICENCIATURA al inicio del ciclo escolar</t>
  </si>
  <si>
    <t>Matrícula total atendida al inicio del ciclo escolar</t>
  </si>
  <si>
    <t>Cuadro 34.1</t>
  </si>
  <si>
    <t>Distribución de la Matrícula por Nivel Educativo</t>
  </si>
  <si>
    <t>34.2- Alumno atendido por nivel educativo, carrera, ingreso y reingreso según sexo</t>
  </si>
  <si>
    <t>Cuadro 34.1.1</t>
  </si>
  <si>
    <t>PROGRMA EDUCATIVO</t>
  </si>
  <si>
    <t>REINGRESO</t>
  </si>
  <si>
    <t>HOMBRES</t>
  </si>
  <si>
    <t>MUJERES</t>
  </si>
  <si>
    <t>ABSOLUTOS</t>
  </si>
  <si>
    <t>Cuadro 34.1.2</t>
  </si>
  <si>
    <t>Cuadro 34.1.3</t>
  </si>
  <si>
    <t>Matrícula del Nivel LICENCIATURA, Ingreso, Reingreso Según Sexo</t>
  </si>
  <si>
    <t>Cuadro 34.2</t>
  </si>
  <si>
    <t>Matrícula por Nivel, Ingreso, Reingreso Según Sexo</t>
  </si>
  <si>
    <t>RELATIVOS</t>
  </si>
  <si>
    <t>Indicador 35</t>
  </si>
  <si>
    <t>Promoción Deportiva, Cultural y Comunitaria:</t>
  </si>
  <si>
    <t>Cuadro 35.1</t>
  </si>
  <si>
    <t>Eventos deportivos realizados por la universidad en el ciclo escolar</t>
  </si>
  <si>
    <t>Eventos deportivos programados por la universidad en el ciclo escolar</t>
  </si>
  <si>
    <t>Eventos culturales realizados por la universidad en el ciclo escolar</t>
  </si>
  <si>
    <t>Eventos culturales programados por la universidad en el ciclo escolar</t>
  </si>
  <si>
    <t>Eventos comunitarios realizados por la universidad en el ciclo escolar</t>
  </si>
  <si>
    <t>Eventos comunitarios programados por la universidad en el ciclo escolar</t>
  </si>
  <si>
    <t>Cuadro 35.2</t>
  </si>
  <si>
    <t>Población Beneficiada por Evento</t>
  </si>
  <si>
    <t>TIPO</t>
  </si>
  <si>
    <t>Total de eventos realizados</t>
  </si>
  <si>
    <t>Total de personas atendidas</t>
  </si>
  <si>
    <t>Aspectos más importantes a resaltar de los eventos</t>
  </si>
  <si>
    <t>Deportivos</t>
  </si>
  <si>
    <t>Culturales</t>
  </si>
  <si>
    <t>Comunitarios</t>
  </si>
  <si>
    <t xml:space="preserve">PD1 = </t>
  </si>
  <si>
    <t xml:space="preserve">PC2 = </t>
  </si>
  <si>
    <t xml:space="preserve">PC3 = </t>
  </si>
  <si>
    <t>Indicador 36</t>
  </si>
  <si>
    <t>Cuadro 36.1</t>
  </si>
  <si>
    <t>Alumnos de la universidad con Beca</t>
  </si>
  <si>
    <t>Tipo de Becas o Apoyos Economicos al Estudiante</t>
  </si>
  <si>
    <t>Académicas</t>
  </si>
  <si>
    <t>Alimentación</t>
  </si>
  <si>
    <t>BECALOS</t>
  </si>
  <si>
    <t>Becas de manutención</t>
  </si>
  <si>
    <t>Becas Salario</t>
  </si>
  <si>
    <t>Continuación de estudios</t>
  </si>
  <si>
    <t>De practicas</t>
  </si>
  <si>
    <t>Deportivas</t>
  </si>
  <si>
    <t>Descuento en Colegiaturas</t>
  </si>
  <si>
    <t>Estatales</t>
  </si>
  <si>
    <t>Excelencia</t>
  </si>
  <si>
    <t>Labolares</t>
  </si>
  <si>
    <t>Municipales</t>
  </si>
  <si>
    <t>PRONABES</t>
  </si>
  <si>
    <t>Servicio Social</t>
  </si>
  <si>
    <t>Titulación</t>
  </si>
  <si>
    <t>Otras</t>
  </si>
  <si>
    <t>Totales</t>
  </si>
  <si>
    <t>DESPRESURIZADO</t>
  </si>
  <si>
    <t>Cuadro 5.1.2</t>
  </si>
  <si>
    <t>Grado de Satisfacción de los Alumnos en relación a los servicios</t>
  </si>
  <si>
    <r>
      <t xml:space="preserve">El presupuesto total autorizado federal y estatal se compone por el presupuesto original asignado a la Universidad (suma de capítulos 1000, 2000 y 3000) para gasto corriente, más las </t>
    </r>
    <r>
      <rPr>
        <u/>
        <sz val="12"/>
        <color indexed="8"/>
        <rFont val="Arial"/>
        <family val="2"/>
      </rPr>
      <t>Ampliaciones</t>
    </r>
    <r>
      <rPr>
        <sz val="12"/>
        <color indexed="8"/>
        <rFont val="Arial"/>
        <family val="2"/>
      </rPr>
      <t xml:space="preserve">, menos las </t>
    </r>
    <r>
      <rPr>
        <u/>
        <sz val="12"/>
        <color indexed="8"/>
        <rFont val="Arial"/>
        <family val="2"/>
      </rPr>
      <t>Reducciones</t>
    </r>
    <r>
      <rPr>
        <sz val="12"/>
        <color indexed="8"/>
        <rFont val="Arial"/>
        <family val="2"/>
      </rPr>
      <t xml:space="preserve"> que se presenten. </t>
    </r>
  </si>
  <si>
    <t>Presupuesto Real se compone por el Presupuesto realmente dado a  la Universidad para atender la prestación del servicio educativo a cargo de esa casa de estudio</t>
  </si>
  <si>
    <t>Cuadro 11.1 Presupuesto Original</t>
  </si>
  <si>
    <t>1/3*100</t>
  </si>
  <si>
    <t>2/3*100</t>
  </si>
  <si>
    <t>Presupuesto Original Asignado  federal</t>
  </si>
  <si>
    <t>Presupuesto Original  Asignado estatal</t>
  </si>
  <si>
    <t>Presupuesto Original Asignado federal y estatal</t>
  </si>
  <si>
    <t>Cuadro 11.2 Presupuesto Total Autorizado Federal con Ampliaciones, Reducciones y Ejercido</t>
  </si>
  <si>
    <t>Presupuesto Original Asignado  Federal</t>
  </si>
  <si>
    <t>Presupuesto Total Autorizado Federal</t>
  </si>
  <si>
    <t>Presupuesto Ejercido Federal</t>
  </si>
  <si>
    <t>Cuadro 11.3 Presupuesto Total Autorizado Estatal con Ampliaciones, Reducciones y Ejercido</t>
  </si>
  <si>
    <t>Presupuesto Original Asignado  Estatal</t>
  </si>
  <si>
    <t>Presupuesto Total Autorizado  Estatal</t>
  </si>
  <si>
    <t>Presupuesto Ejercido Estatal</t>
  </si>
  <si>
    <t>Cuadro 11.4 Presupuesto Total Autorizado Federal y Estatal, Ampliaciones, Reducciones y Ejercido</t>
  </si>
  <si>
    <t>Presupuesto Original Asignado  Federal y Estatal</t>
  </si>
  <si>
    <t>Presupuesto Total Autorizado  Federal y Estatal</t>
  </si>
  <si>
    <t>Presupuesto Total Ejercido Federal y Estatal</t>
  </si>
  <si>
    <t>Cuadro 11.5 Presupuesto Ejercido</t>
  </si>
  <si>
    <t>Programa Educativo</t>
  </si>
  <si>
    <t>Promedio Calificación
(A+B+C)/3</t>
  </si>
  <si>
    <t>Promedio de Aprovechamiento Académico Cuatrimestral</t>
  </si>
  <si>
    <t>Cuadro 13.2</t>
  </si>
  <si>
    <t>Cifras</t>
  </si>
  <si>
    <t>Turno Matutino</t>
  </si>
  <si>
    <t>Turno Vespertino</t>
  </si>
  <si>
    <t>Estatal</t>
  </si>
  <si>
    <t>Federal</t>
  </si>
  <si>
    <t>Cuatrimestre Septiembre - Diciembre</t>
  </si>
  <si>
    <t>Por Parte de la Universidad</t>
  </si>
  <si>
    <t>Cuatrimestre Enero - Abril</t>
  </si>
  <si>
    <t>Cuatrimestre Mayo - Agosto</t>
  </si>
  <si>
    <t xml:space="preserve">Número de becas otorgadas en "el ciclo escolar" </t>
  </si>
  <si>
    <t>Matrícula atendida en "el Ciclo Escolar</t>
  </si>
  <si>
    <t>Porcentaje de Alumnos Beneficiados</t>
  </si>
  <si>
    <t>A/B</t>
  </si>
  <si>
    <t>Alumnos Con Movilidad</t>
  </si>
  <si>
    <t>Líneas de investigación y Aplicación del Desarrollo Tecnologico</t>
  </si>
  <si>
    <t>Articulos  arbitrados y elaborados por los PTC</t>
  </si>
  <si>
    <t>PTC  inscritos en el Sistema Nacional de Investigadoes</t>
  </si>
  <si>
    <t>Con trabajo Actual fuera de la universidad</t>
  </si>
  <si>
    <t>Sin trabajo en los ultimos tres años fuera de la universidad</t>
  </si>
  <si>
    <t>Sin trabajo más de tres años fuera de la universidad</t>
  </si>
  <si>
    <t>Actualmente estudiando</t>
  </si>
  <si>
    <t>Programa Educativo con Evaluacion Diagmostica</t>
  </si>
  <si>
    <t>Nivel del Programa Educativo con Evaluacion Diagnóstica</t>
  </si>
  <si>
    <t>Nombre del Organismo</t>
  </si>
  <si>
    <t>Vigencia de la Evaluación Diagnóstica</t>
  </si>
  <si>
    <t>Fecha de Inicio de la Evaluación Diagnóstica</t>
  </si>
  <si>
    <t>Situación en el trabajo No relacionado con su ejercicio profesional</t>
  </si>
  <si>
    <t>Edificios instalados en la Universidad</t>
  </si>
  <si>
    <t>Estructura del edificio (concreto, metálico, otro)</t>
  </si>
  <si>
    <t>COAT (TOTAL ESPACIOS UTILIZADOS CUADRO 13.3)</t>
  </si>
  <si>
    <t>CT = CL +COAT (TOTAL ESPACIOS UTILIZADOS)</t>
  </si>
  <si>
    <t>CL= CAPACIDAD TOTAL DE ALUMNOS Y DOCENTES QUE OCUPAN ESPACIOS ACADEMICOS, LABORATORIOS, TALLERES Y AULAS</t>
  </si>
  <si>
    <t>COAT= CAPACIDAD DE PERSONAS QUE OCUPAN OTRAS AREAS DE TRABAJO COMO CENTROS DE INFORMACIÓN (CÓMPUTO, VIDECONFERENCIAS, AUDIOVISUALES), ADMINISTRATIVOS, BIBLIOTECA, CAFETERIA, AUDITORIO, GIMNASIO, ETC</t>
  </si>
  <si>
    <t xml:space="preserve">Centro de Información Biblioteca </t>
  </si>
  <si>
    <t>CONCRETO</t>
  </si>
  <si>
    <t>Edificio Atípico</t>
  </si>
  <si>
    <t>Edificio Capacidad 400</t>
  </si>
  <si>
    <t>Pluriforum Deportivo</t>
  </si>
  <si>
    <t>Espacios utilizados (Capacidad total de alumnos y docentes que ocupan espacios académicos, laboratorios, talleres y aulas)</t>
  </si>
  <si>
    <t>Docentes o académicos</t>
  </si>
  <si>
    <t>Laboratorios</t>
  </si>
  <si>
    <t>Aulas (alumnos)</t>
  </si>
  <si>
    <t xml:space="preserve">Total </t>
  </si>
  <si>
    <t>NOTA: LOS EDIFICIOS QUE NO SE OCUPAN PARA ESPACIOS ACADEMICOS DEJAR LOS DATOS EN CERO (ejemplo biblioteca, centro de información)</t>
  </si>
  <si>
    <t>Cuadro 13.3</t>
  </si>
  <si>
    <t>Espacios utilizados por áreas de trabajo (Capacidad de personas que ocupan otras áreas de trabajo: Centro de Información (cómputo, videoconferencias, audiovisuales), rectoría, Administrativos, Biblioteca, Cafetería, Auditorio, Gimnasio, etc.)</t>
  </si>
  <si>
    <t>Centro de información</t>
  </si>
  <si>
    <t>Rectoría</t>
  </si>
  <si>
    <t>Administrativos</t>
  </si>
  <si>
    <t>Cafetería o Comedor</t>
  </si>
  <si>
    <t>Auditorio</t>
  </si>
  <si>
    <t xml:space="preserve">Gimnasio </t>
  </si>
  <si>
    <t>&lt;</t>
  </si>
  <si>
    <t>Cuadro 13.4</t>
  </si>
  <si>
    <t>Uso de recursos para los edificios.</t>
  </si>
  <si>
    <t>Edificios construidos con recurso 100% estatal</t>
  </si>
  <si>
    <t>Edificios construidos con recurso estatal y federal</t>
  </si>
  <si>
    <t>Edificios construidos con otro tipo de recurso</t>
  </si>
  <si>
    <t>No. Edificio</t>
  </si>
  <si>
    <t>Costo $</t>
  </si>
  <si>
    <t>Estatus Actual</t>
  </si>
  <si>
    <t>Costo Federal</t>
  </si>
  <si>
    <t>Costo Estatal</t>
  </si>
  <si>
    <t>Costo</t>
  </si>
  <si>
    <t>origen del recurso</t>
  </si>
  <si>
    <t>Cuadro 13.5</t>
  </si>
  <si>
    <t>Distribución porcentual de la matrícula anual inicial del ciclo escolar .</t>
  </si>
  <si>
    <t>Turno Nocturno</t>
  </si>
  <si>
    <t>Turno Despresurizado</t>
  </si>
  <si>
    <t>Turno Mixto</t>
  </si>
  <si>
    <t>Matrícula Total</t>
  </si>
  <si>
    <t>TUE 1</t>
  </si>
  <si>
    <t>TUE 2</t>
  </si>
  <si>
    <t>TUE 3</t>
  </si>
  <si>
    <t>TUE 4</t>
  </si>
  <si>
    <t>TUE 5</t>
  </si>
  <si>
    <t>Alumnos en Dual</t>
  </si>
  <si>
    <t>Alumnos a distancia</t>
  </si>
  <si>
    <t>Laboratorios y Talleres</t>
  </si>
  <si>
    <t>Cantidad</t>
  </si>
  <si>
    <t>Cuénta con blibioteca  fisica (con libros y volúmenes)?</t>
  </si>
  <si>
    <t>Cuénta con biblioteca virtual?</t>
  </si>
  <si>
    <t>Cuénta con colecciones bibliográficas?</t>
  </si>
  <si>
    <t>Cuénta con colecciones hemerográficas?</t>
  </si>
  <si>
    <t>Cuénta con colecciones audiovisuales?</t>
  </si>
  <si>
    <t>Cuénta con colecciones especiales?</t>
  </si>
  <si>
    <t>Cuénta con reportes técnicos en papel?</t>
  </si>
  <si>
    <t>Cuénta con reportes técnicos en CD?</t>
  </si>
  <si>
    <t xml:space="preserve"> Si=1 No=0</t>
  </si>
  <si>
    <t xml:space="preserve">Area de Información Servicios de                </t>
  </si>
  <si>
    <t>PEE4</t>
  </si>
  <si>
    <t xml:space="preserve">PTCP2 = </t>
  </si>
  <si>
    <t>CP5=</t>
  </si>
  <si>
    <t>Cuadro 37.1 Tutorías</t>
  </si>
  <si>
    <t>Dato</t>
  </si>
  <si>
    <t>Hombres</t>
  </si>
  <si>
    <t>Mujeres</t>
  </si>
  <si>
    <t>Matricula total al inicio del cuatrimestre</t>
  </si>
  <si>
    <t>EITA</t>
  </si>
  <si>
    <t>Formula</t>
  </si>
  <si>
    <t>EISV</t>
  </si>
  <si>
    <t>Número de estudiantes de la institución que  cuentan con un tutor asignado</t>
  </si>
  <si>
    <t>Total de estudiantes de la institución identificados en situación de vulnerabilidad en las tres condiciones (académico, personal y socioeconómico)</t>
  </si>
  <si>
    <t>Número de estudiantes en la institución que continúan en el siguiente cuatrimestre y que fueron atendidos ante la canalización de su tutor por riesgo académico, personal y socioeconómico</t>
  </si>
  <si>
    <t>EIRAPS</t>
  </si>
  <si>
    <t>Total de estudiantes atendidos por tutorias en la institución</t>
  </si>
  <si>
    <t>EAT</t>
  </si>
  <si>
    <t>Total de estudiantes atendidos por tutorías en la institución por Profesores de Tiempo Completo</t>
  </si>
  <si>
    <t>Total de estudiantes atendidos por tutorías en la institución por Profesores de Asinatura</t>
  </si>
  <si>
    <t>Total de tutores de Profesores de Tiempo Completo de la institución</t>
  </si>
  <si>
    <t>Total de tutores de Profesores de Asinatura de la institución</t>
  </si>
  <si>
    <t>Número de estudiantes de la institución atendidos ante la canalización de su tutor</t>
  </si>
  <si>
    <t>Número de tutores de la institución capacitados en inducción, formación y actualización</t>
  </si>
  <si>
    <t>EATPTC</t>
  </si>
  <si>
    <t>EATPA</t>
  </si>
  <si>
    <t>TIC</t>
  </si>
  <si>
    <t>Total de estudiantes canalizados a asesorías académicas de la institución</t>
  </si>
  <si>
    <t>Total de estudiantes atendidos por asesorías académicas de la institución.</t>
  </si>
  <si>
    <t>EAAC</t>
  </si>
  <si>
    <t>Cuadro 38.1.1</t>
  </si>
  <si>
    <t>Alumnos inscritos del último cuatrimestre del nivel académico en estadías</t>
  </si>
  <si>
    <t>Alumnos inscritos en el cuatrimestre que realizarón su servicio social de nivel académico</t>
  </si>
  <si>
    <t>Número total de alumnos inscritos del último cuatrimestre del nivel académico</t>
  </si>
  <si>
    <t>NTAE</t>
  </si>
  <si>
    <t>NTASS</t>
  </si>
  <si>
    <t>b) Convenios nacionales firmados acumulados al ciclo escolar</t>
  </si>
  <si>
    <t>c) Convenios nacionales firmados acumulados con instituciones de educación superior y/o centros de investigación en el ciclo escolar</t>
  </si>
  <si>
    <t>Cuadro 26.2.1 Convenios firmados con empresas u Organismos Internacionales</t>
  </si>
  <si>
    <t>a) Organismos vinculados  acumulados al ciclo escolar</t>
  </si>
  <si>
    <t>b) Número de convenios firmados acumulados al ciclo escolar</t>
  </si>
  <si>
    <t>c) Número de convenios firmados acumulados con instituciones de educación superior en el ciclo escolar</t>
  </si>
  <si>
    <t>TAMN</t>
  </si>
  <si>
    <t>TDMN</t>
  </si>
  <si>
    <t>TAMI</t>
  </si>
  <si>
    <t>TDMI</t>
  </si>
  <si>
    <t>Egresados que asisten a cursos según tipo</t>
  </si>
  <si>
    <t>Absorción</t>
  </si>
  <si>
    <t>Cuadro 34.2.1</t>
  </si>
  <si>
    <t xml:space="preserve">Nota: Agregar este cuadro por cada nivel educativo </t>
  </si>
  <si>
    <t>Cuadro 34.2.3</t>
  </si>
  <si>
    <t>Matrícula indigena y con capacidades diferentes del nivel LICENCIATURA según sexo</t>
  </si>
  <si>
    <t>TOTAL             L, BASE 10</t>
  </si>
  <si>
    <t>TOTAL            L, BASE 10</t>
  </si>
  <si>
    <t>Cuadro 37.2 Asesorias</t>
  </si>
  <si>
    <t>No.de edicios</t>
  </si>
  <si>
    <t>Capacidad Total de los edificios</t>
  </si>
  <si>
    <t>CL</t>
  </si>
  <si>
    <t>TOTALES</t>
  </si>
  <si>
    <t>Matícula total</t>
  </si>
  <si>
    <t>Total de capacidad de los edificios</t>
  </si>
  <si>
    <t>Total de capacidad instalada</t>
  </si>
  <si>
    <t>Edificios construidos con recurso federal</t>
  </si>
  <si>
    <t>Número de subscripciones a revistas fisicamente o electronicas vigentes al ciclo evaluado</t>
  </si>
  <si>
    <t>Número de subscripciones a bibliotecas virtuales  vigentes al ciclo evaluado para ser consultadas por los alumnos</t>
  </si>
  <si>
    <t>PROBLEMAS Económicos</t>
  </si>
  <si>
    <t>Año de incorporación a la Universidad</t>
  </si>
  <si>
    <t>Porcentaje Promedio de Deserción de la Universidad</t>
  </si>
  <si>
    <t>Septiembre - Diciembre 2018</t>
  </si>
  <si>
    <t>Enero-Abril 2019</t>
  </si>
  <si>
    <t>Mayo-Agosto 2019</t>
  </si>
  <si>
    <t>Periodo</t>
  </si>
  <si>
    <t>Egresados regulares</t>
  </si>
  <si>
    <t>Titulados Regulares</t>
  </si>
  <si>
    <t>Egresados rezagados</t>
  </si>
  <si>
    <t>Titulados Rezagados</t>
  </si>
  <si>
    <t>Titulados de manera electronica regulares</t>
  </si>
  <si>
    <t>Titulados de manera electronica rezagados</t>
  </si>
  <si>
    <t>EML
3/2</t>
  </si>
  <si>
    <t>EMA
4/3</t>
  </si>
  <si>
    <t>Nota: Este cuadro se crea según los niveles que tenga la universidad</t>
  </si>
  <si>
    <t>OTRAS CAUSAS (ESPECIFICAR EN COMENTARIOS)</t>
  </si>
  <si>
    <t>Alumnos de nuevo ingreso inscritos a la universidad que no presentaron el EXANI II</t>
  </si>
  <si>
    <t>Egresados de bachillerato que presentaron el EXANI - II en la UP</t>
  </si>
  <si>
    <t>Alumnos de nuevo ingreso a la UP</t>
  </si>
  <si>
    <t>UNIVERSIDAD POLITÉCNICA:</t>
  </si>
  <si>
    <t>Aprovechamiento Académico del Nivel MAESTRÍA (con Competencias Profesionales) Según Carrera</t>
  </si>
  <si>
    <t>Aprovechamiento Académico del Nivel INGENIERÍA (con Competencias Profesionales) Según Carrera</t>
  </si>
  <si>
    <t>MAESTRÍA</t>
  </si>
  <si>
    <t>INGENIERÍA</t>
  </si>
  <si>
    <t>MAESTRÍA - Porcentaje Promedio Cuatrimestral de Reprobación</t>
  </si>
  <si>
    <t xml:space="preserve"> INGENIERÍA- Porcentaje Promedio Cuatrimestral de Reprobación</t>
  </si>
  <si>
    <t xml:space="preserve"> LICENCIATURA- Deserción Cuatrimestral</t>
  </si>
  <si>
    <t>INGENIERÍA - Deserción Cuatrimestral</t>
  </si>
  <si>
    <t>Principales causas de Deserción del Nivel MAESTRÍA</t>
  </si>
  <si>
    <t>Principales causas de Deserción del Nivel INGENIERÍA</t>
  </si>
  <si>
    <t xml:space="preserve">Tasa de Egreso y Titulación de MAESTRÍA (Año 2018-2019) </t>
  </si>
  <si>
    <t>EGRESADOS</t>
  </si>
  <si>
    <t xml:space="preserve">TITULADOS </t>
  </si>
  <si>
    <t xml:space="preserve">EGRESADOS </t>
  </si>
  <si>
    <t>Egresados de LICENCIATURA incorporados al mercado laboral y que trabajan en Área afín</t>
  </si>
  <si>
    <t>Egresados de MAESTRÍA  incorporados al mercado laboral y que trabajan en área afín</t>
  </si>
  <si>
    <t>Egresados de INGENIERÍA  incorporados al mercado laboral y que trabajan en área afín</t>
  </si>
  <si>
    <t>Egresados de MAESTRÍA Satisfechos :</t>
  </si>
  <si>
    <t>Egresados de INGENIERÍA Satisfechos :</t>
  </si>
  <si>
    <t>Egresados de LICENCIATURA en estudios superiores en una Universidad Politécnica a seis meses de su egreso</t>
  </si>
  <si>
    <t>Egresados de MAESTRÍA en estudios superiores en una Universidad Politécnica a seis meses de su egreso</t>
  </si>
  <si>
    <t>Cuadro 9.2.5</t>
  </si>
  <si>
    <t>Egresados de INGENIERÍA en estudios superiores en una Universidad Politécnica a seis meses de su egreso</t>
  </si>
  <si>
    <t>Tasa de empleadores satisfechos de MAESTRÍA</t>
  </si>
  <si>
    <t>Grado de Satisfacción de los egresados de MAESTRÍA</t>
  </si>
  <si>
    <t>Tasa de empleadores satisfechos de INGENIERÍA</t>
  </si>
  <si>
    <t>Grado de Satisfacción de los egresados del INGENIERÍA</t>
  </si>
  <si>
    <t>Relación de Programas Educativos de MAESTRÍA con Evaluación Diagnóstica Según Nivel</t>
  </si>
  <si>
    <t>Relación de la Matrícula en Programas Educativos de MAESTRÍA con Evaluación Diagnóstica Según Nivel de Evaluación</t>
  </si>
  <si>
    <t>Relación de la Matrícula en Programas Educativos de INGENIERÍA con Evaluación Diagnóstica Según Nivel de Evaluación</t>
  </si>
  <si>
    <t>Relación de Programas Educativos de MAESTRÍA Acreditados Nacionalmente</t>
  </si>
  <si>
    <t>Relación de Programas Educativos de INGENIERÍA Acreditados Nacionalmente</t>
  </si>
  <si>
    <t>Relación de Programas Educativos de MAESTRÍA Acreditados Internacionalmente</t>
  </si>
  <si>
    <t>Relación de Programas Educativos de  INGENIERÍA Acreditados Internacionalmente</t>
  </si>
  <si>
    <t>Capacitación del Personal de la Universidad :</t>
  </si>
  <si>
    <t xml:space="preserve">NOMBRE DEL PROGRAMA EDUCATIVO QUE OFRECE LA UNIVERSIDAD </t>
  </si>
  <si>
    <t>NOMBRE DEL PROGRAMA EDUCATIVO QUE OFRECE LA UNIVERSIDAD</t>
  </si>
  <si>
    <t>EGRESADOS DE MAESTRÍA</t>
  </si>
  <si>
    <t>EGRESADOS DE INGENIERÍA</t>
  </si>
  <si>
    <t>Egresados de MAESTRÍA colocados en plazas contactadas por el área de bolsa de trabajo de la universidad</t>
  </si>
  <si>
    <t>Plazas de MAESTRÍA contactadas por el área de bolsa de trabajo de la universidad</t>
  </si>
  <si>
    <t>Egresados de INGENIERÍA colocados en plazas contactadas por el área de bolsa de trabajo de la universidad</t>
  </si>
  <si>
    <t>Plazas de INGENIERÍA contactadas por el área de bolsa de trabajo de la universidad</t>
  </si>
  <si>
    <t>Matrícula de MAESTRÍA al inicio del ciclo escolar</t>
  </si>
  <si>
    <t>Matrícula de INGENIERÍA al inicio del ciclo escolar</t>
  </si>
  <si>
    <t>Matrícula del Nivel MAESTRÍA, Ingreso, Reingreso Según Sexo</t>
  </si>
  <si>
    <t>Matrícula del Nivel INGENIERÍA, Ingreso, Reingreso Según Sexo</t>
  </si>
  <si>
    <t>Matrícula indigena y con capacidades diferentes del nivel MAESTRÍA según sexo</t>
  </si>
  <si>
    <t>MAESTRÍA - Deserción Cuatrimestral</t>
  </si>
  <si>
    <t>¿Cómo califica el Modelo Educativo?</t>
  </si>
  <si>
    <t>Relación de Programas Educativos de INGENIERÍA con Evaluación Diagnóstica Según Nivel</t>
  </si>
  <si>
    <t>Egresados de  MAESTRÍA colocados</t>
  </si>
  <si>
    <t>Egresados de INGENIERÍA colocados</t>
  </si>
  <si>
    <t>PROBLEMAS ECONÓMICOS</t>
  </si>
  <si>
    <t>Estadias y servicio social del nivel :</t>
  </si>
  <si>
    <t>TUE 6</t>
  </si>
  <si>
    <t>A/F*100</t>
  </si>
  <si>
    <t>B/F*100</t>
  </si>
  <si>
    <t>C/F*100</t>
  </si>
  <si>
    <t>D/F*100</t>
  </si>
  <si>
    <t>E/F*100</t>
  </si>
  <si>
    <t>Total/F*100</t>
  </si>
  <si>
    <t>Alumnado</t>
  </si>
  <si>
    <t>Alumnado en Dual</t>
  </si>
  <si>
    <t>Alumnado a Distancia</t>
  </si>
  <si>
    <t xml:space="preserve">Cuadro 14.1 </t>
  </si>
  <si>
    <t xml:space="preserve">Matrícula total anual inicial </t>
  </si>
  <si>
    <t>Relación de Programas Pertinentes del Nivel LICENCIATURA por Matrícula Según Fechas de Estudios</t>
  </si>
  <si>
    <t>Relación de Programas Pertinentes de MAESTRÍA por Matrícula Según Fechas de Estudios</t>
  </si>
  <si>
    <t>Relación de Programas Pertinentes de INGENIERÍA por Matrícula Según Fechas de Estudios</t>
  </si>
  <si>
    <t>Cuadro 9.1.3</t>
  </si>
  <si>
    <t>Cuadro 9.1.4</t>
  </si>
  <si>
    <t>Cuadro 9.1.5</t>
  </si>
  <si>
    <t>SUP2</t>
  </si>
  <si>
    <t>DESACTIVADO EN EL SISTEMA, NO APLICA</t>
  </si>
  <si>
    <t>ESTE INDICADOR SE LLENA DE MANERA AUTOMÁTICA EN EL SISTEMA</t>
  </si>
  <si>
    <t>Alumnos desertores definitivos del cuatrimestre Septiembre-Diciembre</t>
  </si>
  <si>
    <t>Alumnos desertores definitivos del cuatrimestre enero-abril</t>
  </si>
  <si>
    <t>4/5</t>
  </si>
  <si>
    <t>6/7</t>
  </si>
  <si>
    <t xml:space="preserve">Tasa de Egreso y Titulación de LICENCIATURA (Año 2018-2019) </t>
  </si>
  <si>
    <t>Tasa de Egreso y Titulación de LICENCIATURA (Año 2019-2020)</t>
  </si>
  <si>
    <t>Septiembre - Diciembre 2019</t>
  </si>
  <si>
    <t>Enero-Abril 2020</t>
  </si>
  <si>
    <t>Mayo-Agosto 2020</t>
  </si>
  <si>
    <t xml:space="preserve">Tasa de Egreso y Titulación de MAESTRÍA (Año 2019-2020) </t>
  </si>
  <si>
    <t xml:space="preserve">Tasa de Egreso y Titulación de INGENIERÍA (Año 2018-2019) </t>
  </si>
  <si>
    <t>Tasa de Egreso y Titulación de INGENIERÍA (Año 2019-2020)</t>
  </si>
  <si>
    <t>Total de alumnos de nuevo ingreso según generación</t>
  </si>
  <si>
    <t>Mes y año de egreso MM/AAAA</t>
  </si>
  <si>
    <t xml:space="preserve">Hombres </t>
  </si>
  <si>
    <t>2000 - 2004</t>
  </si>
  <si>
    <t>2001 - 2005</t>
  </si>
  <si>
    <t>2002 - 2006</t>
  </si>
  <si>
    <t>2003 -2007</t>
  </si>
  <si>
    <t>2004 - 2008</t>
  </si>
  <si>
    <t>2005 - 2009</t>
  </si>
  <si>
    <t>2006 - 2010</t>
  </si>
  <si>
    <t>2007 - 2011</t>
  </si>
  <si>
    <t>2008 - 2012</t>
  </si>
  <si>
    <t>2009 - 2013</t>
  </si>
  <si>
    <t>2010 - 2014</t>
  </si>
  <si>
    <t>2011 - 2015</t>
  </si>
  <si>
    <t>2012 - 2016</t>
  </si>
  <si>
    <t>2013 - 2017</t>
  </si>
  <si>
    <t>2014 - 2018</t>
  </si>
  <si>
    <t xml:space="preserve">Egresados y Titulados regulares de LICENCIATURA por ciclo escolar </t>
  </si>
  <si>
    <t>Periodo de titulación MM/AAAA</t>
  </si>
  <si>
    <t>Egresados y Titulados rezagados LICENCIATURA por ciclo escolar</t>
  </si>
  <si>
    <t>Titulados de manera electrónica LICENCIATURA por ciclo escolar</t>
  </si>
  <si>
    <t>Nota: Información correspondiente al ciclo escolar 2019-2020, para LICENCIATURA</t>
  </si>
  <si>
    <t>Nota: Información correspondiente al ciclo escolar 2019-2020.</t>
  </si>
  <si>
    <t>Nota: Información correspondiente al ciclo escolar 2019-2020</t>
  </si>
  <si>
    <t>Cuadro 5.2.3</t>
  </si>
  <si>
    <t>Cuadro 5.3.3</t>
  </si>
  <si>
    <t>Cuadro 5.4.3</t>
  </si>
  <si>
    <t>Cuadro 15.1 
Situación del certificado ISO 9001</t>
  </si>
  <si>
    <t>Indicar la versión</t>
  </si>
  <si>
    <t>9001:2008</t>
  </si>
  <si>
    <t>9001:2015</t>
  </si>
  <si>
    <t>Indicar la Situación en que se encuentra la UP</t>
  </si>
  <si>
    <t>En proceso de Certificación</t>
  </si>
  <si>
    <t xml:space="preserve">Con Certificado </t>
  </si>
  <si>
    <t>En Proceso de Recertificación</t>
  </si>
  <si>
    <t>Con Recertificación</t>
  </si>
  <si>
    <t>Nombre del Macroproceso o Proceso Certificado</t>
  </si>
  <si>
    <t>Opción</t>
  </si>
  <si>
    <t>Académico/Educativo</t>
  </si>
  <si>
    <t xml:space="preserve">Vinculación </t>
  </si>
  <si>
    <t>Administración/Gestión de Recursos</t>
  </si>
  <si>
    <t xml:space="preserve">Planeación y Evaluación </t>
  </si>
  <si>
    <t>Periodo que comprende la certificación o recertificación</t>
  </si>
  <si>
    <t>0000-00-00</t>
  </si>
  <si>
    <t>Fecha de la proxima auditoria para obtener la recertificación</t>
  </si>
  <si>
    <t>Cuadro 15.2
Procesos Certificados</t>
  </si>
  <si>
    <t>Inicio de certificado</t>
  </si>
  <si>
    <t>Fin del certificado</t>
  </si>
  <si>
    <t>Cuadro 15.3 
Situación del certificado ISO 27000</t>
  </si>
  <si>
    <t>Cuadro 15.4
Situación del certificado Seguridad e higiene laboral</t>
  </si>
  <si>
    <t>Cuadro 15.6
Otras certificaciones (Situación del Certificado académico y Educación continua)</t>
  </si>
  <si>
    <t>Cuadro 15.7
Otras certificaciones (Situación del Certificado CMMI Nivel 2)</t>
  </si>
  <si>
    <t>Cuadro 15.5
Otras Certificaciones (Situación deñ Certificado Equidad de Género)</t>
  </si>
  <si>
    <t>Cuadro 15.8
Sotras certificaciones (Situación del Certificado ISO 14001:2004)</t>
  </si>
  <si>
    <t>Cuadro 15.9
Otras Certificaciones (Situación del Certificado RENIECYT)</t>
  </si>
  <si>
    <t xml:space="preserve">Cuadro 15.10
Otras Certificaciones </t>
  </si>
  <si>
    <t>Subtotal 14</t>
  </si>
  <si>
    <t>Medios de expresión de alumnos</t>
  </si>
  <si>
    <t>1. Los medios de expresión de la universidad son adecuados para mí</t>
  </si>
  <si>
    <t>2. Considero que los medios de expresión son suficientes</t>
  </si>
  <si>
    <t>3. A través de estos medios realmente puedo expresar lo que deseo</t>
  </si>
  <si>
    <t>4. Los medios de expresión de los estudiantes contribuyen a mi propia identificación</t>
  </si>
  <si>
    <t>Medios de Expresión de los alumnos</t>
  </si>
  <si>
    <t>Políticas en el MNT</t>
  </si>
  <si>
    <t>Número de políticas cumplidas establecidas en MNT</t>
  </si>
  <si>
    <t>Número de políticas establecidas en MNT</t>
  </si>
  <si>
    <t>Organismos nacionales públicos vinculados acumulados</t>
  </si>
  <si>
    <t>Organismos nacionales privados vinculados acumulados</t>
  </si>
  <si>
    <t>Organismos Nacionales sociales vinculados acumulados</t>
  </si>
  <si>
    <t>Organismos internacionales públicos acumulados</t>
  </si>
  <si>
    <t>Organismos internacionales Privados acumulados</t>
  </si>
  <si>
    <t>Organismos internacionales Sociales acumulados</t>
  </si>
  <si>
    <t>Docentes Con Movilidad nacional</t>
  </si>
  <si>
    <t>Total con movilidad nacional</t>
  </si>
  <si>
    <t>Alumnos Con Movilidad internacional</t>
  </si>
  <si>
    <t>Total de Docentes PTC y PA con movilidad  internacional</t>
  </si>
  <si>
    <t>Total de Docentes PTC y PA con movilidad nacional</t>
  </si>
  <si>
    <t>Docentes Con Movilidad internacional</t>
  </si>
  <si>
    <t>Total con movilidad internacional</t>
  </si>
  <si>
    <t>Indigena</t>
  </si>
  <si>
    <t>Capacidades diferentes</t>
  </si>
  <si>
    <t>Becas otorgadas A</t>
  </si>
  <si>
    <t>Matrícula B</t>
  </si>
  <si>
    <t>A/B = x 100</t>
  </si>
  <si>
    <t>AEMS=1/2</t>
  </si>
  <si>
    <t>Matrícula indigena y con capacidades diferentes del nivel INGENIERÍA según sexo</t>
  </si>
  <si>
    <t>Cuadro 34.2.2</t>
  </si>
  <si>
    <t>Periódo</t>
  </si>
  <si>
    <t>¿La infraestructura física con que fue dotada la universidad politécnica, le pareció?</t>
  </si>
  <si>
    <t>¿Cómo considera los conocimientos con los que cuenta el egresado de Maestría para proponer alternativas de solución a los problemas que se le consultan de acuerdo a la carrera que cursó, función que desempeña y/o  al puesto?</t>
  </si>
  <si>
    <t>¿El conocimiento y habilidad por parte del egresado de Maestría, en el manejo del equipo, maquinaria y herramientas de trabajo para desempeñar sus actividades lo considera?</t>
  </si>
  <si>
    <t xml:space="preserve">¿Cómo valora usted el trabajo desempeñado por el  egresado de Maestría en cuanto a calidad y rapidez en los proyectos asignados? </t>
  </si>
  <si>
    <t xml:space="preserve">La creatividad e innovación para proponer mejoras a los procesos de la empresa por parte del  egresado de Maestría, los considera: </t>
  </si>
  <si>
    <t>La capacidad y disposición con que cuenta el  egresado de Maestría para trabajar en equipo, los valora:</t>
  </si>
  <si>
    <t>¿El grado del  egresado de Maestrías para poder alcanzar un mejor puesto en su empresa de acuerdo a su nivel académico?</t>
  </si>
  <si>
    <t>¿Considera usted que este Maestría cumple con los requerimientos del sector  productivo y social?</t>
  </si>
  <si>
    <t>En general ¿Cómo califica el trabajo que desempeña el  egresado de Maestría, en su empresa?</t>
  </si>
  <si>
    <t>¿Cómo considera los conocimientos con los que cuenta el LIC para proponer alternativas de solución a los problemas que se le consultan de acuerdo a la carrera que cursó, función que desempeña y/o  al puesto?</t>
  </si>
  <si>
    <t>¿El conocimiento y habilidad por parte del LIC, en el manejo del equipo, maquinaria y herramientas de trabajo para desempeñar sus actividades lo considera?</t>
  </si>
  <si>
    <t xml:space="preserve">¿Cómo valora usted el trabajo desempeñado por el LIC en cuanto a calidad y rapidez en los proyectos asignados? </t>
  </si>
  <si>
    <t xml:space="preserve">La creatividad e innovación para proponer mejoras a los procesos de la empresa por parte del LIC, los considera: </t>
  </si>
  <si>
    <t>La capacidad y disposición con que cuenta el LIC para trabajar en equipo, los valora:</t>
  </si>
  <si>
    <t>¿El grado del LIC para poder alcanzar un mejor puesto en su empresa de acuerdo a su nivel académico?</t>
  </si>
  <si>
    <t>En general ¿Cómo califica el trabajo que desempeña el LIC, en su empresa?</t>
  </si>
  <si>
    <t>¿Cómo considera los conocimientos con los que cuenta el egresado de Ingeniería  para proponer alternativas de solución a los problemas que se le consultan de acuerdo a la carrera que cursó, función que desempeña y/o  al puesto?</t>
  </si>
  <si>
    <t>¿El conocimiento y habilidad por parte del egresado de  Ingeniería, en el manejo del equipo, maquinaria y herramientas de trabajo para desempeñar sus actividades lo considera?</t>
  </si>
  <si>
    <t xml:space="preserve">¿Cómo valora usted el trabajo desempeñado por el  egresado de  Ingeniería en cuanto a calidad y rapidez en los proyectos asignados? </t>
  </si>
  <si>
    <t xml:space="preserve">La creatividad e innovación para proponer mejoras a los procesos de la empresa por parte del  egresado de  Ingeniería, los considera: </t>
  </si>
  <si>
    <t>La capacidad y disposición con que cuenta el  egresado de  Ingeniería para trabajar en equipo, los valora:</t>
  </si>
  <si>
    <t>¿El grado del  egresado de  Ingeniería para poder alcanzar un mejor puesto en su empresa de acuerdo a su nivel académico?</t>
  </si>
  <si>
    <t>CLAVE DGUT:</t>
  </si>
  <si>
    <t>Total de egresados de 2020</t>
  </si>
  <si>
    <t xml:space="preserve">Egresados de 2020 trabajando a seis meses de egreso </t>
  </si>
  <si>
    <t>Egresados de 2020 cuya actividad laboral es acorde a su formación académica por programa educativo</t>
  </si>
  <si>
    <t>Egresados de 2020 que continúan estudiando</t>
  </si>
  <si>
    <t>Egresados de 2020 desempleados</t>
  </si>
  <si>
    <t>Egresados de 2020 sin localizar</t>
  </si>
  <si>
    <t xml:space="preserve">Egresados de LICENCIATURA de 2020 que continúan estudios de posgrado </t>
  </si>
  <si>
    <t>Egresados de LICENCIATURA de 2020</t>
  </si>
  <si>
    <t xml:space="preserve">Egresados de MAESTRÍA de 2020 que continúan estudios de posgrado </t>
  </si>
  <si>
    <t>Egresados de MAESTRÍA de 2020</t>
  </si>
  <si>
    <t xml:space="preserve">Egresados de INGENIERÍA de 2020 que continúan estudios de posgrado </t>
  </si>
  <si>
    <t>Egresados de INGENIERÍA de 2020</t>
  </si>
  <si>
    <t>Egresados de LICENCIATURA de 2020 que continúan estudios de posgrado en la UP</t>
  </si>
  <si>
    <t>Egresados de INGENIERÍA de 2020 que continúan estudios de posgrado en la UP</t>
  </si>
  <si>
    <t>Universidad Politécnica de Huejutla</t>
  </si>
  <si>
    <t>UPH121112S64</t>
  </si>
  <si>
    <t>Culminó la primer etapa de la obra</t>
  </si>
  <si>
    <t>N/A</t>
  </si>
  <si>
    <t>Cursos en Plataforma "Aula Virtual UPH"</t>
  </si>
  <si>
    <t>Licenciatura en Administración de Empresas Turisticas</t>
  </si>
  <si>
    <t>Ingeniería Agroindustrial</t>
  </si>
  <si>
    <t>Ingeniería en Energía</t>
  </si>
  <si>
    <t>Ingeniería en Logística y Trasnporte</t>
  </si>
  <si>
    <t>INGENIERIA EN ENERGIA</t>
  </si>
  <si>
    <t>INGENIERIA EN LOGISTICA Y TRANSPORTE</t>
  </si>
  <si>
    <t>INGENIERIA AGROINDUSTRIAL</t>
  </si>
  <si>
    <t>LICENCIATURA EN ADMINISTRACION DE EMPRESAS TURISTICAS</t>
  </si>
  <si>
    <t>LICENCIATURA EN ADMINISTRACION DE EMPRERSAS TURISTICAS</t>
  </si>
  <si>
    <t>INGENIERIA TEXTIL</t>
  </si>
  <si>
    <t>LAET</t>
  </si>
  <si>
    <t>LYT</t>
  </si>
  <si>
    <t>ENERGÍA</t>
  </si>
  <si>
    <t>AGROINDUSTRIAL</t>
  </si>
  <si>
    <t>TEXTIL</t>
  </si>
  <si>
    <t>AGOINDUSTRIAL</t>
  </si>
  <si>
    <t>lic</t>
  </si>
  <si>
    <t>ing</t>
  </si>
  <si>
    <t>Activación física, motivar a la comunidad estudiantil a ponerse activos y eliminar el sedentarismo</t>
  </si>
  <si>
    <t xml:space="preserve">Promover en los jovenes la cultura y a ellos les gusta participar en los eventos culturales </t>
  </si>
  <si>
    <t xml:space="preserve">Crear sentido de identidad y pertenencia a la universidad y al ver la participación d elos alumnos se logra dicho objetivo. </t>
  </si>
  <si>
    <t>PB</t>
  </si>
  <si>
    <t>2015 - 2019</t>
  </si>
  <si>
    <t>2016 - 2020</t>
  </si>
  <si>
    <t>2017 - 2021</t>
  </si>
  <si>
    <t xml:space="preserve">Egresados y Titulados regulares de INGENIERIA por ciclo escolar </t>
  </si>
  <si>
    <t>Egresados y Titulados rezagados INGENIERÍA por ciclo escolar</t>
  </si>
  <si>
    <t>Titulados de manera electrónica INGENIERÍA por ciclo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</si>
</sst>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yyyy\-mm\-dd;@"/>
    <numFmt numFmtId="167" formatCode="&quot;$&quot;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9"/>
      <color theme="1" tint="4.9989318521683403E-2"/>
      <name val="Arial"/>
      <family val="2"/>
    </font>
    <font>
      <b/>
      <sz val="8"/>
      <color theme="1" tint="4.9989318521683403E-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Lucida Sans Unicode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1">
    <xf numFmtId="0" fontId="0" fillId="0" borderId="0" xfId="0"/>
    <xf numFmtId="0" fontId="3" fillId="0" borderId="0" xfId="0" applyFont="1" applyAlignment="1"/>
    <xf numFmtId="0" fontId="7" fillId="0" borderId="0" xfId="0" applyFont="1" applyAlignment="1" applyProtection="1">
      <protection locked="0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/>
    <xf numFmtId="3" fontId="0" fillId="0" borderId="0" xfId="0" applyNumberFormat="1"/>
    <xf numFmtId="0" fontId="14" fillId="0" borderId="1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2" borderId="5" xfId="0" applyFill="1" applyBorder="1"/>
    <xf numFmtId="0" fontId="5" fillId="0" borderId="25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0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 applyProtection="1">
      <protection locked="0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9" fillId="0" borderId="5" xfId="0" applyFont="1" applyBorder="1" applyAlignment="1">
      <alignment horizontal="center" vertical="center"/>
    </xf>
    <xf numFmtId="0" fontId="18" fillId="0" borderId="0" xfId="0" applyFont="1" applyBorder="1" applyAlignment="1"/>
    <xf numFmtId="0" fontId="22" fillId="0" borderId="0" xfId="0" applyFont="1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2" borderId="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 applyProtection="1">
      <protection locked="0"/>
    </xf>
    <xf numFmtId="0" fontId="5" fillId="0" borderId="37" xfId="0" applyFont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 wrapText="1"/>
    </xf>
    <xf numFmtId="3" fontId="0" fillId="4" borderId="5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67" fontId="0" fillId="0" borderId="50" xfId="0" applyNumberFormat="1" applyFill="1" applyBorder="1" applyAlignment="1">
      <alignment horizontal="center" vertical="center"/>
    </xf>
    <xf numFmtId="167" fontId="26" fillId="0" borderId="50" xfId="0" applyNumberFormat="1" applyFont="1" applyFill="1" applyBorder="1" applyAlignment="1">
      <alignment horizontal="center" vertical="center" wrapText="1"/>
    </xf>
    <xf numFmtId="167" fontId="0" fillId="0" borderId="50" xfId="0" applyNumberFormat="1" applyFill="1" applyBorder="1" applyAlignment="1">
      <alignment horizontal="center" vertical="center" wrapText="1"/>
    </xf>
    <xf numFmtId="167" fontId="0" fillId="0" borderId="13" xfId="0" applyNumberFormat="1" applyFill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 wrapText="1"/>
    </xf>
    <xf numFmtId="0" fontId="0" fillId="0" borderId="48" xfId="0" applyBorder="1"/>
    <xf numFmtId="0" fontId="17" fillId="0" borderId="0" xfId="0" applyFont="1" applyFill="1" applyBorder="1" applyAlignment="1">
      <alignment horizontal="center" vertical="center" wrapText="1"/>
    </xf>
    <xf numFmtId="0" fontId="0" fillId="3" borderId="51" xfId="0" applyFill="1" applyBorder="1"/>
    <xf numFmtId="167" fontId="0" fillId="3" borderId="48" xfId="0" applyNumberFormat="1" applyFill="1" applyBorder="1"/>
    <xf numFmtId="0" fontId="0" fillId="3" borderId="48" xfId="0" applyFill="1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2" borderId="13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0" fontId="5" fillId="2" borderId="23" xfId="2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/>
    </xf>
    <xf numFmtId="3" fontId="2" fillId="0" borderId="13" xfId="2" applyNumberFormat="1" applyFont="1" applyFill="1" applyBorder="1" applyAlignment="1">
      <alignment horizontal="center" vertical="center"/>
    </xf>
    <xf numFmtId="3" fontId="2" fillId="2" borderId="13" xfId="2" applyNumberFormat="1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8" xfId="2" applyNumberFormat="1" applyFont="1" applyFill="1" applyBorder="1" applyAlignment="1">
      <alignment horizontal="center" vertical="center"/>
    </xf>
    <xf numFmtId="3" fontId="9" fillId="2" borderId="13" xfId="2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10" fontId="14" fillId="2" borderId="5" xfId="0" applyNumberFormat="1" applyFont="1" applyFill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4" fontId="2" fillId="0" borderId="18" xfId="0" applyNumberFormat="1" applyFont="1" applyBorder="1"/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3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2" borderId="50" xfId="2" applyFont="1" applyFill="1" applyBorder="1" applyAlignment="1">
      <alignment vertical="center" wrapText="1"/>
    </xf>
    <xf numFmtId="164" fontId="9" fillId="2" borderId="19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3" fontId="9" fillId="2" borderId="19" xfId="2" applyNumberFormat="1" applyFont="1" applyFill="1" applyBorder="1" applyAlignment="1">
      <alignment horizontal="center" vertical="center" wrapText="1"/>
    </xf>
    <xf numFmtId="0" fontId="0" fillId="0" borderId="10" xfId="0" applyBorder="1"/>
    <xf numFmtId="3" fontId="17" fillId="2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7" fillId="0" borderId="0" xfId="0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/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4" fontId="17" fillId="2" borderId="1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 wrapText="1"/>
    </xf>
    <xf numFmtId="3" fontId="0" fillId="2" borderId="23" xfId="0" applyNumberForma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center" vertical="center" wrapText="1"/>
    </xf>
    <xf numFmtId="3" fontId="17" fillId="2" borderId="50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165" fontId="2" fillId="0" borderId="44" xfId="0" applyNumberFormat="1" applyFont="1" applyBorder="1" applyAlignment="1">
      <alignment horizontal="center" vertical="center"/>
    </xf>
    <xf numFmtId="4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0" fillId="0" borderId="0" xfId="0"/>
    <xf numFmtId="3" fontId="9" fillId="2" borderId="4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7" xfId="0" applyBorder="1"/>
    <xf numFmtId="0" fontId="0" fillId="0" borderId="3" xfId="0" applyBorder="1"/>
    <xf numFmtId="0" fontId="0" fillId="0" borderId="11" xfId="0" applyBorder="1"/>
    <xf numFmtId="0" fontId="0" fillId="2" borderId="7" xfId="0" applyFill="1" applyBorder="1"/>
    <xf numFmtId="0" fontId="2" fillId="2" borderId="4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64" xfId="0" applyBorder="1"/>
    <xf numFmtId="0" fontId="0" fillId="0" borderId="59" xfId="0" applyBorder="1"/>
    <xf numFmtId="0" fontId="0" fillId="0" borderId="60" xfId="0" applyBorder="1"/>
    <xf numFmtId="0" fontId="0" fillId="0" borderId="51" xfId="0" applyBorder="1"/>
    <xf numFmtId="0" fontId="0" fillId="0" borderId="37" xfId="0" applyBorder="1"/>
    <xf numFmtId="0" fontId="0" fillId="0" borderId="65" xfId="0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4" fontId="0" fillId="0" borderId="48" xfId="0" applyNumberFormat="1" applyBorder="1"/>
    <xf numFmtId="0" fontId="9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3" fontId="17" fillId="3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65" fontId="31" fillId="2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47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9" fillId="2" borderId="8" xfId="0" applyFont="1" applyFill="1" applyBorder="1"/>
    <xf numFmtId="0" fontId="9" fillId="0" borderId="0" xfId="0" applyFont="1" applyAlignment="1"/>
    <xf numFmtId="0" fontId="17" fillId="0" borderId="0" xfId="0" applyFont="1" applyAlignment="1"/>
    <xf numFmtId="3" fontId="17" fillId="0" borderId="48" xfId="0" applyNumberFormat="1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protection locked="0"/>
    </xf>
    <xf numFmtId="0" fontId="0" fillId="2" borderId="6" xfId="0" applyFill="1" applyBorder="1"/>
    <xf numFmtId="3" fontId="17" fillId="2" borderId="3" xfId="0" applyNumberFormat="1" applyFont="1" applyFill="1" applyBorder="1" applyAlignment="1">
      <alignment horizontal="center" vertical="center"/>
    </xf>
    <xf numFmtId="3" fontId="17" fillId="2" borderId="20" xfId="0" applyNumberFormat="1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3" fontId="17" fillId="2" borderId="52" xfId="0" applyNumberFormat="1" applyFont="1" applyFill="1" applyBorder="1" applyAlignment="1">
      <alignment horizontal="center" vertical="center"/>
    </xf>
    <xf numFmtId="3" fontId="17" fillId="2" borderId="50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0" fillId="0" borderId="0" xfId="0"/>
    <xf numFmtId="0" fontId="3" fillId="4" borderId="0" xfId="0" applyFont="1" applyFill="1" applyAlignment="1"/>
    <xf numFmtId="0" fontId="0" fillId="4" borderId="0" xfId="0" applyFill="1"/>
    <xf numFmtId="0" fontId="9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/>
    <xf numFmtId="0" fontId="7" fillId="0" borderId="0" xfId="0" applyFont="1" applyFill="1" applyAlignment="1" applyProtection="1">
      <protection locked="0"/>
    </xf>
    <xf numFmtId="0" fontId="21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21" fillId="0" borderId="19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21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wrapText="1"/>
    </xf>
    <xf numFmtId="0" fontId="19" fillId="2" borderId="5" xfId="0" applyFont="1" applyFill="1" applyBorder="1"/>
    <xf numFmtId="164" fontId="21" fillId="2" borderId="5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1" fontId="14" fillId="2" borderId="5" xfId="0" applyNumberFormat="1" applyFont="1" applyFill="1" applyBorder="1" applyAlignment="1">
      <alignment horizontal="center" vertical="center" wrapText="1"/>
    </xf>
    <xf numFmtId="165" fontId="9" fillId="2" borderId="19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/>
    <xf numFmtId="0" fontId="0" fillId="0" borderId="28" xfId="0" applyBorder="1"/>
    <xf numFmtId="0" fontId="2" fillId="0" borderId="11" xfId="0" applyFont="1" applyBorder="1" applyAlignment="1">
      <alignment horizontal="center"/>
    </xf>
    <xf numFmtId="0" fontId="0" fillId="2" borderId="57" xfId="0" applyFill="1" applyBorder="1" applyAlignment="1"/>
    <xf numFmtId="0" fontId="0" fillId="0" borderId="58" xfId="0" applyFill="1" applyBorder="1" applyAlignment="1"/>
    <xf numFmtId="0" fontId="0" fillId="0" borderId="38" xfId="0" applyFill="1" applyBorder="1" applyAlignment="1"/>
    <xf numFmtId="0" fontId="0" fillId="0" borderId="17" xfId="0" applyFill="1" applyBorder="1" applyAlignment="1"/>
    <xf numFmtId="0" fontId="9" fillId="0" borderId="0" xfId="0" applyFont="1" applyFill="1"/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3" fontId="14" fillId="0" borderId="4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/>
    <xf numFmtId="0" fontId="1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33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0" fillId="0" borderId="48" xfId="0" applyNumberFormat="1" applyBorder="1"/>
    <xf numFmtId="17" fontId="0" fillId="0" borderId="3" xfId="0" applyNumberFormat="1" applyBorder="1"/>
    <xf numFmtId="17" fontId="0" fillId="0" borderId="59" xfId="0" applyNumberFormat="1" applyBorder="1"/>
    <xf numFmtId="17" fontId="2" fillId="0" borderId="3" xfId="0" applyNumberFormat="1" applyFont="1" applyBorder="1"/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 applyProtection="1">
      <protection locked="0"/>
    </xf>
    <xf numFmtId="0" fontId="3" fillId="0" borderId="0" xfId="0" applyFont="1" applyAlignment="1"/>
    <xf numFmtId="3" fontId="5" fillId="0" borderId="3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top"/>
    </xf>
    <xf numFmtId="164" fontId="5" fillId="0" borderId="15" xfId="0" applyNumberFormat="1" applyFont="1" applyFill="1" applyBorder="1" applyAlignment="1">
      <alignment horizontal="left" vertical="center"/>
    </xf>
    <xf numFmtId="164" fontId="5" fillId="0" borderId="26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29" fillId="0" borderId="29" xfId="0" applyNumberFormat="1" applyFont="1" applyFill="1" applyBorder="1" applyAlignment="1">
      <alignment horizontal="left" vertical="top"/>
    </xf>
    <xf numFmtId="0" fontId="29" fillId="0" borderId="29" xfId="0" applyFont="1" applyFill="1" applyBorder="1" applyAlignment="1">
      <alignment horizontal="left" vertical="top"/>
    </xf>
    <xf numFmtId="0" fontId="30" fillId="0" borderId="7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9" xfId="0" applyFont="1" applyFill="1" applyBorder="1" applyAlignment="1"/>
    <xf numFmtId="0" fontId="11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5" borderId="72" xfId="0" applyFont="1" applyFill="1" applyBorder="1" applyAlignment="1">
      <alignment horizontal="center" wrapText="1"/>
    </xf>
    <xf numFmtId="0" fontId="5" fillId="0" borderId="29" xfId="0" applyFont="1" applyFill="1" applyBorder="1" applyAlignment="1"/>
    <xf numFmtId="0" fontId="9" fillId="0" borderId="3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2" fontId="9" fillId="2" borderId="58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59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6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1" fillId="2" borderId="5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9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165" fontId="14" fillId="2" borderId="15" xfId="0" applyNumberFormat="1" applyFont="1" applyFill="1" applyBorder="1" applyAlignment="1">
      <alignment horizontal="center" vertical="center" wrapText="1"/>
    </xf>
    <xf numFmtId="165" fontId="14" fillId="2" borderId="26" xfId="0" applyNumberFormat="1" applyFont="1" applyFill="1" applyBorder="1" applyAlignment="1">
      <alignment horizontal="center" vertical="center" wrapText="1"/>
    </xf>
    <xf numFmtId="165" fontId="14" fillId="2" borderId="30" xfId="0" applyNumberFormat="1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65" fontId="14" fillId="2" borderId="54" xfId="0" applyNumberFormat="1" applyFont="1" applyFill="1" applyBorder="1" applyAlignment="1">
      <alignment horizontal="center" vertical="center" wrapText="1"/>
    </xf>
    <xf numFmtId="165" fontId="14" fillId="2" borderId="55" xfId="0" applyNumberFormat="1" applyFont="1" applyFill="1" applyBorder="1" applyAlignment="1">
      <alignment horizontal="center" vertical="center" wrapText="1"/>
    </xf>
    <xf numFmtId="164" fontId="14" fillId="2" borderId="54" xfId="0" applyNumberFormat="1" applyFont="1" applyFill="1" applyBorder="1" applyAlignment="1">
      <alignment horizontal="center" vertical="center" wrapText="1"/>
    </xf>
    <xf numFmtId="164" fontId="14" fillId="2" borderId="55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5" fontId="14" fillId="2" borderId="57" xfId="0" applyNumberFormat="1" applyFont="1" applyFill="1" applyBorder="1" applyAlignment="1">
      <alignment horizontal="center" vertical="center" wrapText="1"/>
    </xf>
    <xf numFmtId="165" fontId="14" fillId="2" borderId="66" xfId="0" applyNumberFormat="1" applyFont="1" applyFill="1" applyBorder="1" applyAlignment="1">
      <alignment horizontal="center" vertical="center" wrapText="1"/>
    </xf>
    <xf numFmtId="164" fontId="14" fillId="2" borderId="57" xfId="0" applyNumberFormat="1" applyFont="1" applyFill="1" applyBorder="1" applyAlignment="1">
      <alignment horizontal="center" vertical="center" wrapText="1"/>
    </xf>
    <xf numFmtId="164" fontId="14" fillId="2" borderId="66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33" xfId="0" applyFont="1" applyBorder="1" applyAlignment="1">
      <alignment horizontal="center" vertical="center"/>
    </xf>
    <xf numFmtId="0" fontId="0" fillId="0" borderId="0" xfId="0"/>
    <xf numFmtId="0" fontId="19" fillId="0" borderId="19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9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2" fontId="14" fillId="2" borderId="30" xfId="0" applyNumberFormat="1" applyFont="1" applyFill="1" applyBorder="1" applyAlignment="1">
      <alignment horizontal="center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/>
    </xf>
    <xf numFmtId="0" fontId="0" fillId="2" borderId="6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7" fillId="2" borderId="6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17" fillId="2" borderId="2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9" fillId="2" borderId="56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4" borderId="0" xfId="0" applyFont="1" applyFill="1" applyAlignment="1" applyProtection="1"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protection locked="0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3" fontId="9" fillId="2" borderId="15" xfId="2" applyNumberFormat="1" applyFont="1" applyFill="1" applyBorder="1" applyAlignment="1">
      <alignment horizontal="center" vertical="center"/>
    </xf>
    <xf numFmtId="3" fontId="9" fillId="2" borderId="46" xfId="2" applyNumberFormat="1" applyFont="1" applyFill="1" applyBorder="1" applyAlignment="1">
      <alignment horizontal="center" vertical="center"/>
    </xf>
    <xf numFmtId="3" fontId="9" fillId="2" borderId="26" xfId="2" applyNumberFormat="1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54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10" fontId="14" fillId="2" borderId="5" xfId="0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39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 wrapText="1"/>
    </xf>
    <xf numFmtId="0" fontId="4" fillId="2" borderId="62" xfId="2" applyFont="1" applyFill="1" applyBorder="1" applyAlignment="1">
      <alignment horizontal="center" vertical="center" wrapText="1"/>
    </xf>
    <xf numFmtId="0" fontId="4" fillId="2" borderId="49" xfId="2" applyFont="1" applyFill="1" applyBorder="1" applyAlignment="1">
      <alignment horizontal="center" vertical="center" wrapText="1"/>
    </xf>
    <xf numFmtId="0" fontId="4" fillId="2" borderId="63" xfId="2" applyFont="1" applyFill="1" applyBorder="1" applyAlignment="1">
      <alignment horizontal="center" vertical="center" wrapText="1"/>
    </xf>
    <xf numFmtId="3" fontId="9" fillId="0" borderId="76" xfId="2" applyNumberFormat="1" applyFont="1" applyFill="1" applyBorder="1" applyAlignment="1">
      <alignment horizontal="center" vertical="center" wrapText="1"/>
    </xf>
    <xf numFmtId="3" fontId="9" fillId="0" borderId="72" xfId="2" applyNumberFormat="1" applyFont="1" applyFill="1" applyBorder="1" applyAlignment="1">
      <alignment horizontal="center" vertical="center" wrapText="1"/>
    </xf>
    <xf numFmtId="3" fontId="9" fillId="0" borderId="56" xfId="2" applyNumberFormat="1" applyFont="1" applyFill="1" applyBorder="1" applyAlignment="1">
      <alignment horizontal="center" vertical="center" wrapText="1"/>
    </xf>
    <xf numFmtId="3" fontId="9" fillId="0" borderId="42" xfId="2" applyNumberFormat="1" applyFont="1" applyFill="1" applyBorder="1" applyAlignment="1">
      <alignment horizontal="center" vertical="center" wrapText="1"/>
    </xf>
    <xf numFmtId="3" fontId="9" fillId="0" borderId="33" xfId="2" applyNumberFormat="1" applyFont="1" applyFill="1" applyBorder="1" applyAlignment="1">
      <alignment horizontal="center" vertical="center" wrapText="1"/>
    </xf>
    <xf numFmtId="3" fontId="9" fillId="0" borderId="28" xfId="2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4" fillId="2" borderId="19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3" fontId="5" fillId="2" borderId="57" xfId="0" applyNumberFormat="1" applyFont="1" applyFill="1" applyBorder="1" applyAlignment="1">
      <alignment horizontal="center" vertical="center" wrapText="1"/>
    </xf>
    <xf numFmtId="3" fontId="5" fillId="2" borderId="58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59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Alignment="1" applyProtection="1"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" vertical="center" wrapText="1"/>
    </xf>
    <xf numFmtId="3" fontId="5" fillId="2" borderId="60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5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1798967</xdr:colOff>
      <xdr:row>278</xdr:row>
      <xdr:rowOff>15875</xdr:rowOff>
    </xdr:from>
    <xdr:to>
      <xdr:col>2</xdr:col>
      <xdr:colOff>36403</xdr:colOff>
      <xdr:row>278</xdr:row>
      <xdr:rowOff>142875</xdr:rowOff>
    </xdr:to>
    <xdr:sp macro="" textlink="">
      <xdr:nvSpPr>
        <xdr:cNvPr id="7" name="Elipse 6"/>
        <xdr:cNvSpPr/>
      </xdr:nvSpPr>
      <xdr:spPr>
        <a:xfrm>
          <a:off x="2114025" y="63987240"/>
          <a:ext cx="135109" cy="127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1211347</xdr:colOff>
      <xdr:row>278</xdr:row>
      <xdr:rowOff>14410</xdr:rowOff>
    </xdr:from>
    <xdr:to>
      <xdr:col>4</xdr:col>
      <xdr:colOff>71572</xdr:colOff>
      <xdr:row>278</xdr:row>
      <xdr:rowOff>141410</xdr:rowOff>
    </xdr:to>
    <xdr:sp macro="" textlink="">
      <xdr:nvSpPr>
        <xdr:cNvPr id="17" name="Elipse 16"/>
        <xdr:cNvSpPr/>
      </xdr:nvSpPr>
      <xdr:spPr>
        <a:xfrm>
          <a:off x="4764905" y="63985775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75101</xdr:colOff>
      <xdr:row>278</xdr:row>
      <xdr:rowOff>14044</xdr:rowOff>
    </xdr:from>
    <xdr:to>
      <xdr:col>6</xdr:col>
      <xdr:colOff>210210</xdr:colOff>
      <xdr:row>278</xdr:row>
      <xdr:rowOff>141044</xdr:rowOff>
    </xdr:to>
    <xdr:sp macro="" textlink="">
      <xdr:nvSpPr>
        <xdr:cNvPr id="18" name="Elipse 17"/>
        <xdr:cNvSpPr/>
      </xdr:nvSpPr>
      <xdr:spPr>
        <a:xfrm>
          <a:off x="7179164" y="63863294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1798967</xdr:colOff>
      <xdr:row>318</xdr:row>
      <xdr:rowOff>15875</xdr:rowOff>
    </xdr:from>
    <xdr:to>
      <xdr:col>2</xdr:col>
      <xdr:colOff>36403</xdr:colOff>
      <xdr:row>318</xdr:row>
      <xdr:rowOff>142875</xdr:rowOff>
    </xdr:to>
    <xdr:sp macro="" textlink="">
      <xdr:nvSpPr>
        <xdr:cNvPr id="19" name="Elipse 18"/>
        <xdr:cNvSpPr/>
      </xdr:nvSpPr>
      <xdr:spPr>
        <a:xfrm>
          <a:off x="2114025" y="63987240"/>
          <a:ext cx="135109" cy="127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1211347</xdr:colOff>
      <xdr:row>318</xdr:row>
      <xdr:rowOff>14410</xdr:rowOff>
    </xdr:from>
    <xdr:to>
      <xdr:col>4</xdr:col>
      <xdr:colOff>71572</xdr:colOff>
      <xdr:row>318</xdr:row>
      <xdr:rowOff>141410</xdr:rowOff>
    </xdr:to>
    <xdr:sp macro="" textlink="">
      <xdr:nvSpPr>
        <xdr:cNvPr id="20" name="Elipse 19"/>
        <xdr:cNvSpPr/>
      </xdr:nvSpPr>
      <xdr:spPr>
        <a:xfrm>
          <a:off x="4764905" y="63985775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106850</xdr:colOff>
      <xdr:row>318</xdr:row>
      <xdr:rowOff>14044</xdr:rowOff>
    </xdr:from>
    <xdr:to>
      <xdr:col>6</xdr:col>
      <xdr:colOff>241959</xdr:colOff>
      <xdr:row>318</xdr:row>
      <xdr:rowOff>141044</xdr:rowOff>
    </xdr:to>
    <xdr:sp macro="" textlink="">
      <xdr:nvSpPr>
        <xdr:cNvPr id="21" name="Elipse 20"/>
        <xdr:cNvSpPr/>
      </xdr:nvSpPr>
      <xdr:spPr>
        <a:xfrm>
          <a:off x="7210913" y="75023419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70"/>
  <sheetViews>
    <sheetView topLeftCell="A82" zoomScaleNormal="100" zoomScaleSheetLayoutView="100" workbookViewId="0">
      <selection activeCell="D64" sqref="D64:H64"/>
    </sheetView>
  </sheetViews>
  <sheetFormatPr baseColWidth="10" defaultColWidth="9.140625" defaultRowHeight="12.75" x14ac:dyDescent="0.2"/>
  <cols>
    <col min="1" max="1" width="4.7109375" customWidth="1"/>
    <col min="2" max="2" width="24.85546875" customWidth="1"/>
    <col min="3" max="4" width="19.5703125" customWidth="1"/>
    <col min="5" max="5" width="22.7109375" customWidth="1"/>
    <col min="6" max="6" width="23.5703125" customWidth="1"/>
    <col min="7" max="7" width="24.85546875" customWidth="1"/>
    <col min="8" max="15" width="19.5703125" customWidth="1"/>
  </cols>
  <sheetData>
    <row r="1" spans="1:14" ht="18" x14ac:dyDescent="0.25">
      <c r="A1" s="587"/>
      <c r="B1" s="587"/>
      <c r="C1" s="587"/>
      <c r="D1" s="587"/>
      <c r="E1" s="587"/>
      <c r="F1" s="587"/>
      <c r="G1" s="587"/>
      <c r="H1" s="587"/>
      <c r="I1" s="587"/>
      <c r="J1" s="587"/>
    </row>
    <row r="2" spans="1:14" s="369" customFormat="1" ht="37.5" customHeight="1" x14ac:dyDescent="0.25">
      <c r="A2" s="603"/>
      <c r="B2" s="603"/>
      <c r="C2" s="603"/>
      <c r="D2" s="603"/>
      <c r="E2" s="603"/>
      <c r="F2" s="603"/>
      <c r="G2" s="603"/>
      <c r="H2" s="603"/>
      <c r="I2" s="603"/>
      <c r="J2" s="603"/>
    </row>
    <row r="4" spans="1:14" ht="17.100000000000001" customHeight="1" x14ac:dyDescent="0.2">
      <c r="A4" s="594" t="s">
        <v>911</v>
      </c>
      <c r="B4" s="594" t="s">
        <v>1</v>
      </c>
      <c r="C4" s="604" t="s">
        <v>1126</v>
      </c>
      <c r="D4" s="600"/>
      <c r="E4" s="600"/>
      <c r="F4" s="600"/>
      <c r="G4" s="600"/>
      <c r="H4" s="600"/>
    </row>
    <row r="5" spans="1:14" ht="17.100000000000001" customHeight="1" x14ac:dyDescent="0.2">
      <c r="A5" s="594" t="s">
        <v>1111</v>
      </c>
      <c r="B5" s="594" t="s">
        <v>1</v>
      </c>
      <c r="C5" s="600"/>
      <c r="D5" s="600"/>
      <c r="E5" s="600"/>
      <c r="F5" s="600"/>
      <c r="G5" s="600"/>
      <c r="H5" s="600"/>
    </row>
    <row r="6" spans="1:14" ht="17.100000000000001" customHeight="1" x14ac:dyDescent="0.2">
      <c r="A6" s="594" t="s">
        <v>2</v>
      </c>
      <c r="B6" s="594" t="s">
        <v>1</v>
      </c>
      <c r="C6" s="604" t="s">
        <v>1127</v>
      </c>
      <c r="D6" s="600"/>
      <c r="E6" s="600"/>
      <c r="F6" s="600"/>
      <c r="G6" s="600"/>
      <c r="H6" s="600"/>
    </row>
    <row r="7" spans="1:14" ht="17.100000000000001" customHeight="1" x14ac:dyDescent="0.2">
      <c r="A7" s="594" t="s">
        <v>3</v>
      </c>
      <c r="B7" s="594" t="s">
        <v>1</v>
      </c>
      <c r="C7" s="600"/>
      <c r="D7" s="600"/>
      <c r="E7" s="600"/>
      <c r="F7" s="600"/>
      <c r="G7" s="600"/>
      <c r="H7" s="600"/>
    </row>
    <row r="10" spans="1:14" ht="18" customHeight="1" x14ac:dyDescent="0.2">
      <c r="A10" s="601" t="s">
        <v>4</v>
      </c>
      <c r="B10" s="601" t="s">
        <v>1</v>
      </c>
      <c r="C10" s="601" t="s">
        <v>1</v>
      </c>
      <c r="D10" s="601" t="s">
        <v>1</v>
      </c>
      <c r="E10" s="601" t="s">
        <v>1</v>
      </c>
      <c r="F10" s="601" t="s">
        <v>1</v>
      </c>
      <c r="G10" s="601" t="s">
        <v>1</v>
      </c>
      <c r="H10" s="601" t="s">
        <v>1</v>
      </c>
      <c r="I10" s="601" t="s">
        <v>1</v>
      </c>
      <c r="J10" s="601"/>
      <c r="K10" s="601" t="s">
        <v>1</v>
      </c>
      <c r="L10" s="601" t="s">
        <v>1</v>
      </c>
      <c r="M10" s="601" t="s">
        <v>1</v>
      </c>
      <c r="N10" s="601" t="s">
        <v>1</v>
      </c>
    </row>
    <row r="13" spans="1:14" ht="15" x14ac:dyDescent="0.25">
      <c r="A13" s="2" t="s">
        <v>5</v>
      </c>
      <c r="F13" s="2" t="s">
        <v>23</v>
      </c>
    </row>
    <row r="16" spans="1:14" ht="29.1" customHeight="1" x14ac:dyDescent="0.2">
      <c r="B16" s="602" t="s">
        <v>6</v>
      </c>
      <c r="C16" s="602" t="s">
        <v>7</v>
      </c>
      <c r="F16" s="602" t="s">
        <v>24</v>
      </c>
      <c r="G16" s="602" t="s">
        <v>25</v>
      </c>
    </row>
    <row r="17" spans="2:7" ht="29.1" customHeight="1" thickTop="1" thickBot="1" x14ac:dyDescent="0.25">
      <c r="B17" s="602" t="s">
        <v>1</v>
      </c>
      <c r="C17" s="602" t="s">
        <v>1</v>
      </c>
      <c r="F17" s="602" t="s">
        <v>1</v>
      </c>
      <c r="G17" s="602" t="s">
        <v>1</v>
      </c>
    </row>
    <row r="18" spans="2:7" ht="24" customHeight="1" thickTop="1" thickBot="1" x14ac:dyDescent="0.25">
      <c r="B18" s="10" t="s">
        <v>8</v>
      </c>
      <c r="C18" s="199"/>
      <c r="F18" s="10" t="s">
        <v>26</v>
      </c>
      <c r="G18" s="199"/>
    </row>
    <row r="19" spans="2:7" ht="24" customHeight="1" thickTop="1" thickBot="1" x14ac:dyDescent="0.25">
      <c r="B19" s="10" t="s">
        <v>9</v>
      </c>
      <c r="C19" s="200"/>
      <c r="F19" s="10" t="s">
        <v>27</v>
      </c>
      <c r="G19" s="200"/>
    </row>
    <row r="20" spans="2:7" ht="24" customHeight="1" thickTop="1" thickBot="1" x14ac:dyDescent="0.25">
      <c r="B20" s="10" t="s">
        <v>10</v>
      </c>
      <c r="C20" s="200"/>
      <c r="F20" s="10" t="s">
        <v>28</v>
      </c>
      <c r="G20" s="200"/>
    </row>
    <row r="21" spans="2:7" ht="24" customHeight="1" thickTop="1" thickBot="1" x14ac:dyDescent="0.25">
      <c r="B21" s="10" t="s">
        <v>11</v>
      </c>
      <c r="C21" s="200"/>
      <c r="F21" s="10" t="s">
        <v>29</v>
      </c>
      <c r="G21" s="200"/>
    </row>
    <row r="22" spans="2:7" ht="24" customHeight="1" thickTop="1" thickBot="1" x14ac:dyDescent="0.25">
      <c r="B22" s="10" t="s">
        <v>12</v>
      </c>
      <c r="C22" s="200"/>
      <c r="F22" s="10" t="s">
        <v>30</v>
      </c>
      <c r="G22" s="200"/>
    </row>
    <row r="23" spans="2:7" ht="24" customHeight="1" thickTop="1" thickBot="1" x14ac:dyDescent="0.25">
      <c r="B23" s="10" t="s">
        <v>13</v>
      </c>
      <c r="C23" s="200"/>
      <c r="F23" s="10" t="s">
        <v>31</v>
      </c>
      <c r="G23" s="200"/>
    </row>
    <row r="24" spans="2:7" ht="24" customHeight="1" thickTop="1" thickBot="1" x14ac:dyDescent="0.25">
      <c r="B24" s="10" t="s">
        <v>14</v>
      </c>
      <c r="C24" s="200"/>
      <c r="F24" s="10" t="s">
        <v>32</v>
      </c>
      <c r="G24" s="200"/>
    </row>
    <row r="25" spans="2:7" ht="24" customHeight="1" thickTop="1" thickBot="1" x14ac:dyDescent="0.25">
      <c r="B25" s="10" t="s">
        <v>15</v>
      </c>
      <c r="C25" s="200"/>
      <c r="F25" s="10" t="s">
        <v>33</v>
      </c>
      <c r="G25" s="200"/>
    </row>
    <row r="26" spans="2:7" ht="24" customHeight="1" thickTop="1" thickBot="1" x14ac:dyDescent="0.25">
      <c r="B26" s="10" t="s">
        <v>16</v>
      </c>
      <c r="C26" s="200"/>
      <c r="F26" s="10" t="s">
        <v>34</v>
      </c>
      <c r="G26" s="200"/>
    </row>
    <row r="27" spans="2:7" ht="24" customHeight="1" thickTop="1" thickBot="1" x14ac:dyDescent="0.25">
      <c r="B27" s="10" t="s">
        <v>17</v>
      </c>
      <c r="C27" s="200"/>
      <c r="F27" s="10" t="s">
        <v>35</v>
      </c>
      <c r="G27" s="200"/>
    </row>
    <row r="28" spans="2:7" ht="24" customHeight="1" thickTop="1" thickBot="1" x14ac:dyDescent="0.25">
      <c r="B28" s="10" t="s">
        <v>18</v>
      </c>
      <c r="C28" s="200"/>
      <c r="F28" s="10" t="s">
        <v>36</v>
      </c>
      <c r="G28" s="200"/>
    </row>
    <row r="29" spans="2:7" ht="24" customHeight="1" thickTop="1" thickBot="1" x14ac:dyDescent="0.25">
      <c r="B29" s="10" t="s">
        <v>19</v>
      </c>
      <c r="C29" s="200"/>
      <c r="F29" s="10" t="s">
        <v>37</v>
      </c>
      <c r="G29" s="200"/>
    </row>
    <row r="30" spans="2:7" ht="24" customHeight="1" thickTop="1" thickBot="1" x14ac:dyDescent="0.25">
      <c r="B30" s="10" t="s">
        <v>21</v>
      </c>
      <c r="C30" s="200"/>
      <c r="F30" s="10" t="s">
        <v>38</v>
      </c>
      <c r="G30" s="200"/>
    </row>
    <row r="31" spans="2:7" ht="24" customHeight="1" thickTop="1" thickBot="1" x14ac:dyDescent="0.25">
      <c r="B31" s="10" t="s">
        <v>22</v>
      </c>
      <c r="C31" s="201"/>
      <c r="F31" s="10" t="s">
        <v>39</v>
      </c>
      <c r="G31" s="200"/>
    </row>
    <row r="32" spans="2:7" ht="24" customHeight="1" thickTop="1" thickBot="1" x14ac:dyDescent="0.25">
      <c r="F32" s="10" t="s">
        <v>40</v>
      </c>
      <c r="G32" s="200"/>
    </row>
    <row r="33" spans="1:8" ht="24" customHeight="1" thickTop="1" thickBot="1" x14ac:dyDescent="0.25">
      <c r="F33" s="10" t="s">
        <v>41</v>
      </c>
      <c r="G33" s="200"/>
    </row>
    <row r="34" spans="1:8" ht="24" customHeight="1" thickTop="1" thickBot="1" x14ac:dyDescent="0.25">
      <c r="F34" s="10" t="s">
        <v>42</v>
      </c>
      <c r="G34" s="200"/>
    </row>
    <row r="35" spans="1:8" ht="24" customHeight="1" thickTop="1" thickBot="1" x14ac:dyDescent="0.25">
      <c r="F35" s="10" t="s">
        <v>43</v>
      </c>
      <c r="G35" s="200"/>
    </row>
    <row r="36" spans="1:8" ht="24" customHeight="1" thickTop="1" thickBot="1" x14ac:dyDescent="0.25">
      <c r="F36" s="10" t="s">
        <v>42</v>
      </c>
      <c r="G36" s="200"/>
    </row>
    <row r="37" spans="1:8" ht="24" customHeight="1" thickTop="1" thickBot="1" x14ac:dyDescent="0.25">
      <c r="F37" s="10" t="s">
        <v>42</v>
      </c>
      <c r="G37" s="200"/>
    </row>
    <row r="38" spans="1:8" ht="13.5" thickTop="1" x14ac:dyDescent="0.2"/>
    <row r="40" spans="1:8" ht="15" x14ac:dyDescent="0.25">
      <c r="A40" s="2" t="s">
        <v>44</v>
      </c>
    </row>
    <row r="41" spans="1:8" x14ac:dyDescent="0.2">
      <c r="A41" s="594" t="s">
        <v>45</v>
      </c>
      <c r="B41" s="594" t="s">
        <v>1</v>
      </c>
      <c r="C41" s="600"/>
      <c r="D41" s="600"/>
      <c r="E41" s="600"/>
      <c r="F41" s="600"/>
      <c r="G41" s="600"/>
      <c r="H41" s="600"/>
    </row>
    <row r="42" spans="1:8" x14ac:dyDescent="0.2">
      <c r="A42" s="594" t="s">
        <v>46</v>
      </c>
      <c r="B42" s="594" t="s">
        <v>1</v>
      </c>
      <c r="C42" s="600"/>
      <c r="D42" s="600"/>
      <c r="E42" s="600"/>
      <c r="F42" s="600"/>
      <c r="G42" s="600"/>
      <c r="H42" s="600"/>
    </row>
    <row r="43" spans="1:8" x14ac:dyDescent="0.2">
      <c r="A43" s="594" t="s">
        <v>47</v>
      </c>
      <c r="B43" s="594" t="s">
        <v>1</v>
      </c>
      <c r="C43" s="600"/>
      <c r="D43" s="600"/>
      <c r="E43" s="600"/>
      <c r="F43" s="600"/>
      <c r="G43" s="600"/>
      <c r="H43" s="600"/>
    </row>
    <row r="44" spans="1:8" x14ac:dyDescent="0.2">
      <c r="A44" s="594" t="s">
        <v>48</v>
      </c>
      <c r="B44" s="594" t="s">
        <v>1</v>
      </c>
      <c r="C44" s="600"/>
      <c r="D44" s="600"/>
      <c r="E44" s="600"/>
      <c r="F44" s="600"/>
      <c r="G44" s="600"/>
      <c r="H44" s="600"/>
    </row>
    <row r="47" spans="1:8" ht="15" x14ac:dyDescent="0.25">
      <c r="A47" s="2" t="s">
        <v>49</v>
      </c>
    </row>
    <row r="48" spans="1:8" x14ac:dyDescent="0.2">
      <c r="A48" s="594" t="s">
        <v>50</v>
      </c>
      <c r="B48" s="594" t="s">
        <v>1</v>
      </c>
      <c r="C48" s="600"/>
      <c r="D48" s="600"/>
      <c r="E48" s="600"/>
      <c r="F48" s="600"/>
      <c r="G48" s="600"/>
      <c r="H48" s="600"/>
    </row>
    <row r="49" spans="1:8" x14ac:dyDescent="0.2">
      <c r="A49" s="594" t="s">
        <v>51</v>
      </c>
      <c r="B49" s="594" t="s">
        <v>1</v>
      </c>
      <c r="C49" s="600"/>
      <c r="D49" s="600"/>
      <c r="E49" s="600"/>
      <c r="F49" s="600"/>
      <c r="G49" s="600"/>
      <c r="H49" s="600"/>
    </row>
    <row r="50" spans="1:8" x14ac:dyDescent="0.2">
      <c r="A50" s="594" t="s">
        <v>52</v>
      </c>
      <c r="B50" s="594" t="s">
        <v>1</v>
      </c>
      <c r="C50" s="600"/>
      <c r="D50" s="600"/>
      <c r="E50" s="600"/>
      <c r="F50" s="600"/>
      <c r="G50" s="600"/>
      <c r="H50" s="600"/>
    </row>
    <row r="52" spans="1:8" ht="15" x14ac:dyDescent="0.25">
      <c r="A52" s="2" t="s">
        <v>53</v>
      </c>
    </row>
    <row r="53" spans="1:8" x14ac:dyDescent="0.2">
      <c r="A53" s="594" t="s">
        <v>50</v>
      </c>
      <c r="B53" s="594" t="s">
        <v>1</v>
      </c>
      <c r="C53" s="600"/>
      <c r="D53" s="600"/>
      <c r="E53" s="600"/>
      <c r="F53" s="600"/>
      <c r="G53" s="600"/>
      <c r="H53" s="600"/>
    </row>
    <row r="54" spans="1:8" x14ac:dyDescent="0.2">
      <c r="A54" s="594" t="s">
        <v>51</v>
      </c>
      <c r="B54" s="594" t="s">
        <v>1</v>
      </c>
      <c r="C54" s="600"/>
      <c r="D54" s="600"/>
      <c r="E54" s="600"/>
      <c r="F54" s="600"/>
      <c r="G54" s="600"/>
      <c r="H54" s="600"/>
    </row>
    <row r="55" spans="1:8" x14ac:dyDescent="0.2">
      <c r="A55" s="594" t="s">
        <v>52</v>
      </c>
      <c r="B55" s="594" t="s">
        <v>1</v>
      </c>
      <c r="C55" s="600"/>
      <c r="D55" s="600"/>
      <c r="E55" s="600"/>
      <c r="F55" s="600"/>
      <c r="G55" s="600"/>
      <c r="H55" s="600"/>
    </row>
    <row r="57" spans="1:8" ht="15" x14ac:dyDescent="0.25">
      <c r="A57" s="2" t="s">
        <v>54</v>
      </c>
    </row>
    <row r="58" spans="1:8" x14ac:dyDescent="0.2">
      <c r="A58" s="594" t="s">
        <v>50</v>
      </c>
      <c r="B58" s="594" t="s">
        <v>1</v>
      </c>
      <c r="C58" s="600"/>
      <c r="D58" s="600"/>
      <c r="E58" s="600"/>
      <c r="F58" s="600"/>
      <c r="G58" s="600"/>
      <c r="H58" s="600"/>
    </row>
    <row r="59" spans="1:8" x14ac:dyDescent="0.2">
      <c r="A59" s="594" t="s">
        <v>51</v>
      </c>
      <c r="B59" s="594" t="s">
        <v>1</v>
      </c>
      <c r="C59" s="600"/>
      <c r="D59" s="600"/>
      <c r="E59" s="600"/>
      <c r="F59" s="600"/>
      <c r="G59" s="600"/>
      <c r="H59" s="600"/>
    </row>
    <row r="60" spans="1:8" x14ac:dyDescent="0.2">
      <c r="A60" s="594" t="s">
        <v>52</v>
      </c>
      <c r="B60" s="594" t="s">
        <v>1</v>
      </c>
      <c r="C60" s="600"/>
      <c r="D60" s="600"/>
      <c r="E60" s="600"/>
      <c r="F60" s="600"/>
      <c r="G60" s="600"/>
      <c r="H60" s="600"/>
    </row>
    <row r="62" spans="1:8" ht="15" x14ac:dyDescent="0.25">
      <c r="A62" s="2" t="s">
        <v>55</v>
      </c>
    </row>
    <row r="63" spans="1:8" ht="15.75" x14ac:dyDescent="0.2">
      <c r="A63" s="594" t="s">
        <v>56</v>
      </c>
      <c r="B63" s="594" t="s">
        <v>1</v>
      </c>
      <c r="C63" s="594" t="s">
        <v>1</v>
      </c>
      <c r="D63" s="595">
        <v>338</v>
      </c>
      <c r="E63" s="595"/>
      <c r="F63" s="595"/>
      <c r="G63" s="595"/>
      <c r="H63" s="595"/>
    </row>
    <row r="64" spans="1:8" ht="16.5" thickBot="1" x14ac:dyDescent="0.25">
      <c r="A64" s="594" t="s">
        <v>57</v>
      </c>
      <c r="B64" s="594" t="s">
        <v>1</v>
      </c>
      <c r="C64" s="594" t="s">
        <v>1</v>
      </c>
      <c r="D64" s="595">
        <v>827</v>
      </c>
      <c r="E64" s="595"/>
      <c r="F64" s="595"/>
      <c r="G64" s="595"/>
      <c r="H64" s="595"/>
    </row>
    <row r="65" spans="1:11" ht="16.5" thickBot="1" x14ac:dyDescent="0.25">
      <c r="A65" s="594" t="s">
        <v>58</v>
      </c>
      <c r="B65" s="594" t="s">
        <v>1</v>
      </c>
      <c r="C65" s="594" t="s">
        <v>1</v>
      </c>
      <c r="D65" s="596">
        <v>6</v>
      </c>
      <c r="E65" s="596"/>
      <c r="F65" s="596"/>
      <c r="G65" s="596"/>
      <c r="H65" s="596"/>
    </row>
    <row r="66" spans="1:11" ht="15.75" thickBot="1" x14ac:dyDescent="0.25">
      <c r="A66" s="594" t="s">
        <v>59</v>
      </c>
      <c r="B66" s="594" t="s">
        <v>1</v>
      </c>
      <c r="C66" s="594" t="s">
        <v>1</v>
      </c>
      <c r="D66" s="597">
        <v>37</v>
      </c>
      <c r="E66" s="597"/>
      <c r="F66" s="597"/>
      <c r="G66" s="597"/>
      <c r="H66" s="597"/>
    </row>
    <row r="68" spans="1:11" ht="15" x14ac:dyDescent="0.25">
      <c r="A68" s="2" t="s">
        <v>60</v>
      </c>
      <c r="C68" s="598"/>
      <c r="D68" s="599"/>
      <c r="E68" s="599"/>
      <c r="F68" s="599"/>
      <c r="G68" s="599"/>
      <c r="H68" s="599"/>
      <c r="I68" s="599"/>
      <c r="J68" s="599"/>
    </row>
    <row r="69" spans="1:11" ht="13.5" thickBot="1" x14ac:dyDescent="0.25">
      <c r="J69" s="514"/>
    </row>
    <row r="70" spans="1:11" ht="18" customHeight="1" x14ac:dyDescent="0.2">
      <c r="B70" s="593" t="s">
        <v>61</v>
      </c>
      <c r="C70" s="593" t="s">
        <v>1</v>
      </c>
      <c r="D70" s="593" t="s">
        <v>62</v>
      </c>
      <c r="E70" s="593" t="s">
        <v>1</v>
      </c>
      <c r="F70" s="593" t="s">
        <v>892</v>
      </c>
      <c r="G70" s="593" t="s">
        <v>63</v>
      </c>
      <c r="H70" s="593" t="s">
        <v>64</v>
      </c>
      <c r="I70" s="593" t="s">
        <v>65</v>
      </c>
      <c r="J70" s="514"/>
    </row>
    <row r="71" spans="1:11" ht="18" customHeight="1" thickTop="1" thickBot="1" x14ac:dyDescent="0.25">
      <c r="B71" s="593" t="s">
        <v>1</v>
      </c>
      <c r="C71" s="593" t="s">
        <v>1</v>
      </c>
      <c r="D71" s="593" t="s">
        <v>1</v>
      </c>
      <c r="E71" s="593" t="s">
        <v>1</v>
      </c>
      <c r="F71" s="593" t="s">
        <v>1</v>
      </c>
      <c r="G71" s="593" t="s">
        <v>1</v>
      </c>
      <c r="H71" s="593" t="s">
        <v>1</v>
      </c>
      <c r="I71" s="593" t="s">
        <v>1</v>
      </c>
      <c r="J71" s="514"/>
    </row>
    <row r="72" spans="1:11" ht="22.5" customHeight="1" thickTop="1" x14ac:dyDescent="0.2">
      <c r="B72" s="588" t="s">
        <v>1147</v>
      </c>
      <c r="C72" s="588"/>
      <c r="D72" s="592" t="s">
        <v>1141</v>
      </c>
      <c r="E72" s="592"/>
      <c r="F72" s="3">
        <v>2014</v>
      </c>
      <c r="G72" s="3" t="s">
        <v>1152</v>
      </c>
      <c r="H72" s="3">
        <v>189</v>
      </c>
      <c r="I72" s="3">
        <v>411</v>
      </c>
      <c r="J72" s="27"/>
      <c r="K72" s="514"/>
    </row>
    <row r="73" spans="1:11" x14ac:dyDescent="0.2">
      <c r="B73" s="588" t="s">
        <v>1148</v>
      </c>
      <c r="C73" s="588"/>
      <c r="D73" s="589" t="s">
        <v>1142</v>
      </c>
      <c r="E73" s="589"/>
      <c r="F73" s="3">
        <v>2012</v>
      </c>
      <c r="G73" s="555" t="s">
        <v>1152</v>
      </c>
      <c r="H73" s="3">
        <v>58</v>
      </c>
      <c r="I73" s="3">
        <v>175</v>
      </c>
      <c r="J73" s="47"/>
    </row>
    <row r="74" spans="1:11" x14ac:dyDescent="0.2">
      <c r="B74" s="588" t="s">
        <v>1148</v>
      </c>
      <c r="C74" s="588"/>
      <c r="D74" s="589" t="s">
        <v>1143</v>
      </c>
      <c r="E74" s="589"/>
      <c r="F74" s="3">
        <v>2012</v>
      </c>
      <c r="G74" s="555" t="s">
        <v>1152</v>
      </c>
      <c r="H74" s="3">
        <v>52</v>
      </c>
      <c r="I74" s="3">
        <v>142</v>
      </c>
      <c r="J74" s="47"/>
    </row>
    <row r="75" spans="1:11" x14ac:dyDescent="0.2">
      <c r="B75" s="588" t="s">
        <v>1148</v>
      </c>
      <c r="C75" s="588"/>
      <c r="D75" s="589" t="s">
        <v>1144</v>
      </c>
      <c r="E75" s="589"/>
      <c r="F75" s="3">
        <v>2014</v>
      </c>
      <c r="G75" s="555" t="s">
        <v>1152</v>
      </c>
      <c r="H75" s="3">
        <v>37</v>
      </c>
      <c r="I75" s="3">
        <v>99</v>
      </c>
      <c r="J75" s="47"/>
    </row>
    <row r="76" spans="1:11" x14ac:dyDescent="0.2">
      <c r="B76" s="588" t="s">
        <v>1148</v>
      </c>
      <c r="C76" s="588"/>
      <c r="D76" s="590" t="s">
        <v>1145</v>
      </c>
      <c r="E76" s="591"/>
      <c r="F76" s="3">
        <v>2012</v>
      </c>
      <c r="G76" s="555" t="s">
        <v>1152</v>
      </c>
      <c r="H76" s="3">
        <v>0</v>
      </c>
      <c r="I76" s="3">
        <v>0</v>
      </c>
      <c r="J76" s="47"/>
    </row>
    <row r="77" spans="1:11" x14ac:dyDescent="0.2">
      <c r="B77" s="588"/>
      <c r="C77" s="588"/>
      <c r="D77" s="588"/>
      <c r="E77" s="588"/>
      <c r="F77" s="3"/>
      <c r="G77" s="3"/>
      <c r="H77" s="3"/>
      <c r="I77" s="3"/>
      <c r="J77" s="47"/>
    </row>
    <row r="78" spans="1:11" x14ac:dyDescent="0.2">
      <c r="B78" s="588"/>
      <c r="C78" s="588"/>
      <c r="D78" s="588"/>
      <c r="E78" s="588"/>
      <c r="F78" s="3"/>
      <c r="G78" s="3"/>
      <c r="H78" s="3"/>
      <c r="I78" s="3"/>
      <c r="J78" s="47"/>
    </row>
    <row r="79" spans="1:11" x14ac:dyDescent="0.2">
      <c r="B79" s="588"/>
      <c r="C79" s="588"/>
      <c r="D79" s="588"/>
      <c r="E79" s="588"/>
      <c r="F79" s="3"/>
      <c r="G79" s="3"/>
      <c r="H79" s="3"/>
      <c r="I79" s="3"/>
      <c r="J79" s="47"/>
    </row>
    <row r="80" spans="1:11" x14ac:dyDescent="0.2">
      <c r="B80" s="588"/>
      <c r="C80" s="588"/>
      <c r="D80" s="588"/>
      <c r="E80" s="588"/>
      <c r="F80" s="3"/>
      <c r="G80" s="3"/>
      <c r="H80" s="3"/>
      <c r="I80" s="3"/>
      <c r="J80" s="47"/>
    </row>
    <row r="81" spans="2:10" x14ac:dyDescent="0.2">
      <c r="B81" s="588"/>
      <c r="C81" s="588"/>
      <c r="D81" s="588"/>
      <c r="E81" s="588"/>
      <c r="F81" s="3"/>
      <c r="G81" s="3"/>
      <c r="H81" s="3"/>
      <c r="I81" s="3"/>
      <c r="J81" s="47"/>
    </row>
    <row r="82" spans="2:10" x14ac:dyDescent="0.2">
      <c r="B82" s="588"/>
      <c r="C82" s="588"/>
      <c r="D82" s="588"/>
      <c r="E82" s="588"/>
      <c r="F82" s="3"/>
      <c r="G82" s="3"/>
      <c r="H82" s="3"/>
      <c r="I82" s="3"/>
      <c r="J82" s="47"/>
    </row>
    <row r="83" spans="2:10" x14ac:dyDescent="0.2">
      <c r="B83" s="588"/>
      <c r="C83" s="588"/>
      <c r="D83" s="588"/>
      <c r="E83" s="588"/>
      <c r="F83" s="3"/>
      <c r="G83" s="3"/>
      <c r="H83" s="3"/>
      <c r="I83" s="3"/>
      <c r="J83" s="47"/>
    </row>
    <row r="84" spans="2:10" x14ac:dyDescent="0.2">
      <c r="B84" s="588"/>
      <c r="C84" s="588"/>
      <c r="D84" s="588"/>
      <c r="E84" s="588"/>
      <c r="F84" s="3"/>
      <c r="G84" s="3"/>
      <c r="H84" s="3"/>
      <c r="I84" s="3"/>
      <c r="J84" s="47"/>
    </row>
    <row r="85" spans="2:10" x14ac:dyDescent="0.2">
      <c r="B85" s="588"/>
      <c r="C85" s="588"/>
      <c r="D85" s="588"/>
      <c r="E85" s="588"/>
      <c r="F85" s="3"/>
      <c r="G85" s="3"/>
      <c r="H85" s="3"/>
      <c r="I85" s="3"/>
      <c r="J85" s="47"/>
    </row>
    <row r="86" spans="2:10" x14ac:dyDescent="0.2">
      <c r="B86" s="588"/>
      <c r="C86" s="588"/>
      <c r="D86" s="588"/>
      <c r="E86" s="588"/>
      <c r="F86" s="3"/>
      <c r="G86" s="3"/>
      <c r="H86" s="3"/>
      <c r="I86" s="3"/>
      <c r="J86" s="47"/>
    </row>
    <row r="87" spans="2:10" x14ac:dyDescent="0.2">
      <c r="B87" s="588"/>
      <c r="C87" s="588"/>
      <c r="D87" s="588"/>
      <c r="E87" s="588"/>
      <c r="F87" s="3"/>
      <c r="G87" s="3"/>
      <c r="H87" s="3"/>
      <c r="I87" s="3"/>
      <c r="J87" s="47"/>
    </row>
    <row r="88" spans="2:10" x14ac:dyDescent="0.2">
      <c r="B88" s="588"/>
      <c r="C88" s="588"/>
      <c r="D88" s="588"/>
      <c r="E88" s="588"/>
      <c r="F88" s="3"/>
      <c r="G88" s="3"/>
      <c r="H88" s="3"/>
      <c r="I88" s="3"/>
      <c r="J88" s="47"/>
    </row>
    <row r="89" spans="2:10" x14ac:dyDescent="0.2">
      <c r="B89" s="588"/>
      <c r="C89" s="588"/>
      <c r="D89" s="588"/>
      <c r="E89" s="588"/>
      <c r="F89" s="3"/>
      <c r="G89" s="3"/>
      <c r="H89" s="3"/>
      <c r="I89" s="3"/>
      <c r="J89" s="47"/>
    </row>
    <row r="90" spans="2:10" x14ac:dyDescent="0.2">
      <c r="B90" s="588"/>
      <c r="C90" s="588"/>
      <c r="D90" s="588"/>
      <c r="E90" s="588"/>
      <c r="F90" s="3"/>
      <c r="G90" s="3"/>
      <c r="H90" s="3"/>
      <c r="I90" s="3"/>
      <c r="J90" s="47"/>
    </row>
    <row r="91" spans="2:10" x14ac:dyDescent="0.2">
      <c r="B91" s="588"/>
      <c r="C91" s="588"/>
      <c r="D91" s="588"/>
      <c r="E91" s="588"/>
      <c r="F91" s="3"/>
      <c r="G91" s="3"/>
      <c r="H91" s="3"/>
      <c r="I91" s="3"/>
      <c r="J91" s="47"/>
    </row>
    <row r="92" spans="2:10" x14ac:dyDescent="0.2">
      <c r="B92" s="588"/>
      <c r="C92" s="588"/>
      <c r="D92" s="588"/>
      <c r="E92" s="588"/>
      <c r="F92" s="3"/>
      <c r="G92" s="3"/>
      <c r="H92" s="3"/>
      <c r="I92" s="3"/>
      <c r="J92" s="47"/>
    </row>
    <row r="93" spans="2:10" x14ac:dyDescent="0.2">
      <c r="B93" s="588"/>
      <c r="C93" s="588"/>
      <c r="D93" s="588"/>
      <c r="E93" s="588"/>
      <c r="F93" s="3"/>
      <c r="G93" s="3"/>
      <c r="H93" s="3"/>
      <c r="I93" s="3"/>
      <c r="J93" s="47"/>
    </row>
    <row r="170" spans="3:3" x14ac:dyDescent="0.2">
      <c r="C170">
        <f>+INFORMACIÓN!D65</f>
        <v>6</v>
      </c>
    </row>
  </sheetData>
  <mergeCells count="100">
    <mergeCell ref="A2:J2"/>
    <mergeCell ref="A4:B4"/>
    <mergeCell ref="A5:B5"/>
    <mergeCell ref="A6:B6"/>
    <mergeCell ref="A7:B7"/>
    <mergeCell ref="C4:H4"/>
    <mergeCell ref="C5:H5"/>
    <mergeCell ref="C6:H6"/>
    <mergeCell ref="C7:H7"/>
    <mergeCell ref="A10:N10"/>
    <mergeCell ref="B16:B17"/>
    <mergeCell ref="C16:C17"/>
    <mergeCell ref="F16:F17"/>
    <mergeCell ref="G16:G17"/>
    <mergeCell ref="A42:B42"/>
    <mergeCell ref="A43:B43"/>
    <mergeCell ref="A44:B44"/>
    <mergeCell ref="C41:H41"/>
    <mergeCell ref="C42:H42"/>
    <mergeCell ref="C43:H43"/>
    <mergeCell ref="C44:H44"/>
    <mergeCell ref="A41:B41"/>
    <mergeCell ref="A48:B48"/>
    <mergeCell ref="A49:B49"/>
    <mergeCell ref="A50:B50"/>
    <mergeCell ref="C48:H48"/>
    <mergeCell ref="C49:H49"/>
    <mergeCell ref="C50:H50"/>
    <mergeCell ref="A53:B53"/>
    <mergeCell ref="A54:B54"/>
    <mergeCell ref="A55:B55"/>
    <mergeCell ref="C53:H53"/>
    <mergeCell ref="C54:H54"/>
    <mergeCell ref="C55:H55"/>
    <mergeCell ref="A58:B58"/>
    <mergeCell ref="A59:B59"/>
    <mergeCell ref="A60:B60"/>
    <mergeCell ref="C58:H58"/>
    <mergeCell ref="C59:H59"/>
    <mergeCell ref="C60:H60"/>
    <mergeCell ref="I70:I71"/>
    <mergeCell ref="A63:C63"/>
    <mergeCell ref="A64:C64"/>
    <mergeCell ref="A65:C65"/>
    <mergeCell ref="A66:C66"/>
    <mergeCell ref="D63:H63"/>
    <mergeCell ref="D64:H64"/>
    <mergeCell ref="D65:H65"/>
    <mergeCell ref="D66:H66"/>
    <mergeCell ref="B70:C71"/>
    <mergeCell ref="D70:E71"/>
    <mergeCell ref="F70:F71"/>
    <mergeCell ref="G70:G71"/>
    <mergeCell ref="H70:H71"/>
    <mergeCell ref="C68:J68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D84:E84"/>
    <mergeCell ref="B85:C85"/>
    <mergeCell ref="D85:E85"/>
    <mergeCell ref="B86:C86"/>
    <mergeCell ref="D86:E86"/>
    <mergeCell ref="A1:J1"/>
    <mergeCell ref="B93:C93"/>
    <mergeCell ref="D93:E93"/>
    <mergeCell ref="B90:C90"/>
    <mergeCell ref="D90:E90"/>
    <mergeCell ref="B91:C91"/>
    <mergeCell ref="D91:E91"/>
    <mergeCell ref="B92:C92"/>
    <mergeCell ref="D92:E92"/>
    <mergeCell ref="B87:C87"/>
    <mergeCell ref="D87:E87"/>
    <mergeCell ref="B88:C88"/>
    <mergeCell ref="D88:E88"/>
    <mergeCell ref="B89:C89"/>
    <mergeCell ref="D89:E89"/>
    <mergeCell ref="B84:C84"/>
  </mergeCells>
  <pageMargins left="0.75" right="0.75" top="1" bottom="1" header="0.5" footer="0.5"/>
  <pageSetup scale="62" orientation="landscape" horizontalDpi="300" verticalDpi="300" r:id="rId1"/>
  <headerFooter alignWithMargins="0"/>
  <rowBreaks count="1" manualBreakCount="1">
    <brk id="37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N1188"/>
  <sheetViews>
    <sheetView zoomScale="85" zoomScaleNormal="85" zoomScaleSheetLayoutView="100" workbookViewId="0">
      <selection activeCell="D36" sqref="D36"/>
    </sheetView>
  </sheetViews>
  <sheetFormatPr baseColWidth="10" defaultColWidth="9.140625" defaultRowHeight="12.75" x14ac:dyDescent="0.2"/>
  <cols>
    <col min="1" max="1" width="4.7109375" customWidth="1"/>
    <col min="2" max="2" width="28.42578125" customWidth="1"/>
    <col min="3" max="3" width="20.140625" customWidth="1"/>
    <col min="4" max="4" width="20.5703125" customWidth="1"/>
    <col min="5" max="5" width="16.7109375" customWidth="1"/>
    <col min="6" max="6" width="17.42578125" customWidth="1"/>
    <col min="7" max="7" width="17.85546875" customWidth="1"/>
    <col min="8" max="8" width="13.140625" customWidth="1"/>
    <col min="9" max="9" width="14.5703125" customWidth="1"/>
    <col min="10" max="10" width="12.140625" customWidth="1"/>
    <col min="11" max="11" width="13.42578125" customWidth="1"/>
    <col min="12" max="12" width="7.5703125" customWidth="1"/>
    <col min="13" max="13" width="8" customWidth="1"/>
    <col min="14" max="14" width="7.5703125" customWidth="1"/>
  </cols>
  <sheetData>
    <row r="2" spans="1:13" x14ac:dyDescent="0.2">
      <c r="A2" s="712"/>
      <c r="B2" s="712"/>
      <c r="C2" s="712"/>
      <c r="D2" s="712"/>
      <c r="E2" s="712"/>
      <c r="F2" s="712"/>
      <c r="G2" s="712"/>
      <c r="H2" s="712"/>
      <c r="I2" s="712"/>
    </row>
    <row r="3" spans="1:13" ht="17.100000000000001" customHeight="1" x14ac:dyDescent="0.2"/>
    <row r="4" spans="1:13" ht="17.100000000000001" customHeight="1" thickBot="1" x14ac:dyDescent="0.25">
      <c r="A4" s="594" t="s">
        <v>911</v>
      </c>
      <c r="B4" s="594" t="s">
        <v>1</v>
      </c>
      <c r="C4" s="600"/>
      <c r="D4" s="600"/>
      <c r="E4" s="600"/>
      <c r="F4" s="600"/>
      <c r="G4" s="600"/>
      <c r="H4" s="600"/>
    </row>
    <row r="5" spans="1:13" ht="17.100000000000001" customHeight="1" thickBot="1" x14ac:dyDescent="0.25">
      <c r="A5" s="594" t="s">
        <v>82</v>
      </c>
      <c r="B5" s="594" t="s">
        <v>1</v>
      </c>
      <c r="C5" s="600"/>
      <c r="D5" s="600"/>
      <c r="E5" s="600"/>
      <c r="F5" s="600"/>
      <c r="G5" s="600"/>
      <c r="H5" s="600"/>
    </row>
    <row r="6" spans="1:13" ht="17.100000000000001" customHeight="1" thickBot="1" x14ac:dyDescent="0.25">
      <c r="A6" s="594" t="s">
        <v>83</v>
      </c>
      <c r="B6" s="594" t="s">
        <v>1</v>
      </c>
      <c r="C6" s="600"/>
      <c r="D6" s="600"/>
      <c r="E6" s="600"/>
      <c r="F6" s="600"/>
      <c r="G6" s="600"/>
      <c r="H6" s="600"/>
    </row>
    <row r="7" spans="1:13" ht="17.100000000000001" customHeight="1" thickBot="1" x14ac:dyDescent="0.25">
      <c r="A7" s="594" t="s">
        <v>84</v>
      </c>
      <c r="B7" s="594" t="s">
        <v>1</v>
      </c>
      <c r="C7" s="600"/>
      <c r="D7" s="600"/>
      <c r="E7" s="600"/>
      <c r="F7" s="600"/>
      <c r="G7" s="600"/>
      <c r="H7" s="600"/>
    </row>
    <row r="8" spans="1:13" ht="17.100000000000001" customHeight="1" thickBot="1" x14ac:dyDescent="0.25">
      <c r="A8" s="594" t="s">
        <v>85</v>
      </c>
      <c r="B8" s="594" t="s">
        <v>1</v>
      </c>
      <c r="C8" s="600"/>
      <c r="D8" s="600"/>
      <c r="E8" s="600"/>
      <c r="F8" s="600"/>
      <c r="G8" s="600"/>
      <c r="H8" s="600"/>
    </row>
    <row r="9" spans="1:13" ht="17.100000000000001" customHeight="1" x14ac:dyDescent="0.2"/>
    <row r="11" spans="1:13" ht="18" customHeight="1" x14ac:dyDescent="0.2">
      <c r="A11" s="601" t="s">
        <v>86</v>
      </c>
      <c r="B11" s="601" t="s">
        <v>1</v>
      </c>
      <c r="C11" s="601" t="s">
        <v>1</v>
      </c>
      <c r="D11" s="601" t="s">
        <v>1</v>
      </c>
      <c r="E11" s="601" t="s">
        <v>1</v>
      </c>
      <c r="F11" s="601" t="s">
        <v>1</v>
      </c>
      <c r="G11" s="601" t="s">
        <v>1</v>
      </c>
      <c r="H11" s="601" t="s">
        <v>1</v>
      </c>
      <c r="I11" s="601" t="s">
        <v>1</v>
      </c>
      <c r="J11" s="601" t="s">
        <v>1</v>
      </c>
      <c r="K11" s="601" t="s">
        <v>1</v>
      </c>
      <c r="L11" s="601" t="s">
        <v>1</v>
      </c>
      <c r="M11" s="601" t="s">
        <v>1</v>
      </c>
    </row>
    <row r="13" spans="1:13" ht="15" x14ac:dyDescent="0.25">
      <c r="A13" s="1" t="s">
        <v>87</v>
      </c>
    </row>
    <row r="14" spans="1:13" ht="15" x14ac:dyDescent="0.25">
      <c r="A14" s="2" t="s">
        <v>88</v>
      </c>
    </row>
    <row r="16" spans="1:13" ht="14.1" customHeight="1" thickBot="1" x14ac:dyDescent="0.25">
      <c r="B16" s="711" t="s">
        <v>89</v>
      </c>
      <c r="C16" s="711" t="s">
        <v>1</v>
      </c>
      <c r="D16" s="711" t="s">
        <v>1</v>
      </c>
      <c r="E16" s="711" t="s">
        <v>1</v>
      </c>
      <c r="F16" s="711" t="s">
        <v>1</v>
      </c>
      <c r="G16" s="711" t="s">
        <v>1</v>
      </c>
      <c r="H16" s="711" t="s">
        <v>1</v>
      </c>
    </row>
    <row r="17" spans="1:10" ht="14.1" customHeight="1" thickTop="1" thickBot="1" x14ac:dyDescent="0.25">
      <c r="B17" s="6" t="s">
        <v>0</v>
      </c>
      <c r="C17" s="6" t="s">
        <v>90</v>
      </c>
      <c r="D17" s="6" t="s">
        <v>91</v>
      </c>
      <c r="E17" s="6" t="s">
        <v>92</v>
      </c>
      <c r="F17" s="6" t="s">
        <v>93</v>
      </c>
      <c r="G17" s="6" t="s">
        <v>94</v>
      </c>
      <c r="H17" s="6" t="s">
        <v>95</v>
      </c>
    </row>
    <row r="18" spans="1:10" ht="14.1" customHeight="1" thickTop="1" thickBot="1" x14ac:dyDescent="0.25">
      <c r="B18" s="602" t="s">
        <v>909</v>
      </c>
      <c r="C18" s="602" t="s">
        <v>910</v>
      </c>
      <c r="D18" s="602" t="s">
        <v>96</v>
      </c>
      <c r="E18" s="602" t="s">
        <v>1</v>
      </c>
      <c r="F18" s="602" t="s">
        <v>1</v>
      </c>
      <c r="G18" s="602" t="s">
        <v>100</v>
      </c>
      <c r="H18" s="602" t="s">
        <v>908</v>
      </c>
    </row>
    <row r="19" spans="1:10" ht="93" customHeight="1" thickTop="1" thickBot="1" x14ac:dyDescent="0.25">
      <c r="B19" s="602" t="s">
        <v>1</v>
      </c>
      <c r="C19" s="602" t="s">
        <v>1</v>
      </c>
      <c r="D19" s="7" t="s">
        <v>97</v>
      </c>
      <c r="E19" s="7" t="s">
        <v>98</v>
      </c>
      <c r="F19" s="7" t="s">
        <v>99</v>
      </c>
      <c r="G19" s="602" t="s">
        <v>1</v>
      </c>
      <c r="H19" s="602" t="s">
        <v>1</v>
      </c>
    </row>
    <row r="20" spans="1:10" ht="29.1" customHeight="1" thickTop="1" thickBot="1" x14ac:dyDescent="0.25">
      <c r="B20" s="550">
        <v>338</v>
      </c>
      <c r="C20" s="266">
        <v>338</v>
      </c>
      <c r="D20" s="550">
        <v>6</v>
      </c>
      <c r="E20" s="550">
        <v>169</v>
      </c>
      <c r="F20" s="550">
        <v>163</v>
      </c>
      <c r="G20" s="709">
        <f>SUM(D20:F20)</f>
        <v>338</v>
      </c>
      <c r="H20" s="25">
        <f>+C20-G20</f>
        <v>0</v>
      </c>
    </row>
    <row r="21" spans="1:10" ht="14.25" thickTop="1" thickBot="1" x14ac:dyDescent="0.25">
      <c r="B21" s="8" t="s">
        <v>106</v>
      </c>
      <c r="C21" s="8" t="s">
        <v>107</v>
      </c>
      <c r="D21" s="8" t="s">
        <v>108</v>
      </c>
      <c r="E21" s="8" t="s">
        <v>109</v>
      </c>
      <c r="F21" s="8" t="s">
        <v>110</v>
      </c>
      <c r="G21" s="593" t="s">
        <v>20</v>
      </c>
      <c r="H21" s="593" t="s">
        <v>1</v>
      </c>
    </row>
    <row r="22" spans="1:10" ht="14.25" thickTop="1" thickBot="1" x14ac:dyDescent="0.25">
      <c r="B22" s="9" t="s">
        <v>101</v>
      </c>
      <c r="C22" s="9" t="s">
        <v>102</v>
      </c>
      <c r="D22" s="9" t="s">
        <v>103</v>
      </c>
      <c r="E22" s="9" t="s">
        <v>104</v>
      </c>
      <c r="F22" s="9" t="s">
        <v>105</v>
      </c>
      <c r="G22" s="593" t="s">
        <v>1</v>
      </c>
      <c r="H22" s="593" t="s">
        <v>1</v>
      </c>
    </row>
    <row r="23" spans="1:10" ht="14.25" thickTop="1" thickBot="1" x14ac:dyDescent="0.25">
      <c r="B23" s="29">
        <f>+G20/B20*100</f>
        <v>100</v>
      </c>
      <c r="C23" s="29">
        <f>+G20/C20*100</f>
        <v>100</v>
      </c>
      <c r="D23" s="29">
        <f>+D20/G20*100</f>
        <v>1.7751479289940828</v>
      </c>
      <c r="E23" s="29">
        <f>+E20/G20*100</f>
        <v>50</v>
      </c>
      <c r="F23" s="13">
        <f>+F20/G20*100</f>
        <v>48.22485207100592</v>
      </c>
      <c r="G23" s="593" t="s">
        <v>1</v>
      </c>
      <c r="H23" s="593" t="s">
        <v>1</v>
      </c>
    </row>
    <row r="25" spans="1:10" ht="14.25" thickTop="1" thickBot="1" x14ac:dyDescent="0.25">
      <c r="B25" s="593" t="s">
        <v>111</v>
      </c>
      <c r="C25" s="703" t="s">
        <v>112</v>
      </c>
      <c r="D25" s="703" t="s">
        <v>1</v>
      </c>
      <c r="E25" s="703" t="s">
        <v>1</v>
      </c>
      <c r="F25" s="703" t="s">
        <v>1</v>
      </c>
    </row>
    <row r="26" spans="1:10" s="165" customFormat="1" ht="14.25" thickTop="1" thickBot="1" x14ac:dyDescent="0.25">
      <c r="B26" s="166"/>
      <c r="C26" s="202"/>
      <c r="D26" s="202"/>
      <c r="E26" s="202"/>
      <c r="F26" s="202"/>
    </row>
    <row r="27" spans="1:10" ht="15.75" thickBot="1" x14ac:dyDescent="0.3">
      <c r="A27" s="393" t="s">
        <v>113</v>
      </c>
      <c r="B27" s="244"/>
      <c r="C27" s="244"/>
      <c r="D27" s="715"/>
      <c r="E27" s="716"/>
      <c r="F27" s="716"/>
      <c r="G27" s="716"/>
      <c r="H27" s="716"/>
      <c r="I27" s="716"/>
      <c r="J27" s="717"/>
    </row>
    <row r="28" spans="1:10" ht="15" x14ac:dyDescent="0.25">
      <c r="A28" s="394" t="s">
        <v>114</v>
      </c>
      <c r="B28" s="244"/>
      <c r="C28" s="244"/>
      <c r="D28" s="244"/>
      <c r="E28" s="244"/>
      <c r="F28" s="244"/>
      <c r="G28" s="244"/>
      <c r="H28" s="244"/>
      <c r="I28" s="244"/>
      <c r="J28" s="244"/>
    </row>
    <row r="29" spans="1:10" x14ac:dyDescent="0.2">
      <c r="A29" s="244"/>
      <c r="B29" s="244"/>
      <c r="C29" s="244"/>
      <c r="D29" s="244"/>
      <c r="E29" s="244"/>
      <c r="F29" s="244"/>
      <c r="G29" s="244"/>
      <c r="H29" s="244"/>
      <c r="I29" s="244"/>
      <c r="J29" s="244"/>
    </row>
    <row r="30" spans="1:10" s="72" customFormat="1" x14ac:dyDescent="0.2">
      <c r="A30" s="244"/>
      <c r="B30" s="244"/>
      <c r="C30" s="244"/>
      <c r="D30" s="244"/>
      <c r="E30" s="244"/>
      <c r="F30" s="244"/>
      <c r="G30" s="244"/>
      <c r="H30" s="244"/>
      <c r="I30" s="244"/>
      <c r="J30" s="244"/>
    </row>
    <row r="31" spans="1:10" s="72" customFormat="1" x14ac:dyDescent="0.2">
      <c r="A31" s="244"/>
      <c r="B31" s="244"/>
      <c r="C31" s="244"/>
      <c r="D31" s="244"/>
      <c r="E31" s="244"/>
      <c r="F31" s="244"/>
      <c r="G31" s="244"/>
      <c r="H31" s="244"/>
      <c r="I31" s="244"/>
      <c r="J31" s="244"/>
    </row>
    <row r="32" spans="1:10" s="72" customFormat="1" x14ac:dyDescent="0.2">
      <c r="A32" s="718" t="s">
        <v>129</v>
      </c>
      <c r="B32" s="719"/>
      <c r="C32" s="719"/>
      <c r="D32" s="719"/>
      <c r="E32" s="719"/>
      <c r="F32" s="719"/>
      <c r="G32" s="720"/>
      <c r="H32" s="244"/>
      <c r="I32" s="244"/>
      <c r="J32" s="244"/>
    </row>
    <row r="33" spans="1:10" s="72" customFormat="1" ht="13.5" thickBot="1" x14ac:dyDescent="0.25">
      <c r="A33" s="721" t="s">
        <v>130</v>
      </c>
      <c r="B33" s="722"/>
      <c r="C33" s="722"/>
      <c r="D33" s="722"/>
      <c r="E33" s="722"/>
      <c r="F33" s="722"/>
      <c r="G33" s="723"/>
      <c r="H33" s="244"/>
      <c r="I33" s="244"/>
      <c r="J33" s="244"/>
    </row>
    <row r="34" spans="1:10" s="72" customFormat="1" ht="37.5" customHeight="1" thickTop="1" thickBot="1" x14ac:dyDescent="0.25">
      <c r="A34" s="640" t="s">
        <v>115</v>
      </c>
      <c r="B34" s="640" t="s">
        <v>116</v>
      </c>
      <c r="C34" s="640"/>
      <c r="D34" s="640" t="s">
        <v>117</v>
      </c>
      <c r="E34" s="640"/>
      <c r="F34" s="640"/>
      <c r="G34" s="705" t="s">
        <v>734</v>
      </c>
      <c r="H34" s="244"/>
      <c r="I34" s="244"/>
      <c r="J34" s="244"/>
    </row>
    <row r="35" spans="1:10" s="72" customFormat="1" ht="29.25" customHeight="1" thickTop="1" thickBot="1" x14ac:dyDescent="0.25">
      <c r="A35" s="640"/>
      <c r="B35" s="640"/>
      <c r="C35" s="640"/>
      <c r="D35" s="441" t="s">
        <v>118</v>
      </c>
      <c r="E35" s="442" t="s">
        <v>119</v>
      </c>
      <c r="F35" s="442" t="s">
        <v>120</v>
      </c>
      <c r="G35" s="706"/>
      <c r="H35" s="244"/>
      <c r="I35" s="244"/>
      <c r="J35" s="244"/>
    </row>
    <row r="36" spans="1:10" s="72" customFormat="1" ht="13.5" thickTop="1" x14ac:dyDescent="0.2">
      <c r="A36" s="395">
        <v>1</v>
      </c>
      <c r="B36" s="592" t="s">
        <v>1141</v>
      </c>
      <c r="C36" s="592"/>
      <c r="D36" s="396">
        <v>8.77</v>
      </c>
      <c r="E36" s="396">
        <v>8.8800000000000008</v>
      </c>
      <c r="F36" s="396">
        <v>8.98</v>
      </c>
      <c r="G36" s="397">
        <f>(D36+E36+F36)/3</f>
        <v>8.8766666666666669</v>
      </c>
      <c r="H36" s="244"/>
      <c r="I36" s="244"/>
      <c r="J36" s="244"/>
    </row>
    <row r="37" spans="1:10" s="72" customFormat="1" x14ac:dyDescent="0.2">
      <c r="A37" s="398">
        <v>2</v>
      </c>
      <c r="B37" s="589"/>
      <c r="C37" s="589"/>
      <c r="D37" s="399"/>
      <c r="E37" s="399"/>
      <c r="F37" s="399"/>
      <c r="G37" s="400">
        <f t="shared" ref="G37:G46" si="0">(D37+E37+F37)/3</f>
        <v>0</v>
      </c>
      <c r="H37" s="244"/>
      <c r="I37" s="244"/>
      <c r="J37" s="244"/>
    </row>
    <row r="38" spans="1:10" s="72" customFormat="1" x14ac:dyDescent="0.2">
      <c r="A38" s="398">
        <v>3</v>
      </c>
      <c r="B38" s="589"/>
      <c r="C38" s="589"/>
      <c r="D38" s="399"/>
      <c r="E38" s="399"/>
      <c r="F38" s="399"/>
      <c r="G38" s="400">
        <f t="shared" si="0"/>
        <v>0</v>
      </c>
      <c r="H38" s="244"/>
      <c r="I38" s="244"/>
      <c r="J38" s="244"/>
    </row>
    <row r="39" spans="1:10" s="72" customFormat="1" x14ac:dyDescent="0.2">
      <c r="A39" s="398">
        <v>4</v>
      </c>
      <c r="B39" s="589"/>
      <c r="C39" s="589"/>
      <c r="D39" s="399"/>
      <c r="E39" s="399"/>
      <c r="F39" s="399"/>
      <c r="G39" s="400">
        <f t="shared" si="0"/>
        <v>0</v>
      </c>
      <c r="H39" s="244"/>
      <c r="I39" s="244"/>
      <c r="J39" s="244"/>
    </row>
    <row r="40" spans="1:10" s="72" customFormat="1" x14ac:dyDescent="0.2">
      <c r="A40" s="398">
        <v>5</v>
      </c>
      <c r="B40" s="589"/>
      <c r="C40" s="589"/>
      <c r="D40" s="399"/>
      <c r="E40" s="399"/>
      <c r="F40" s="399"/>
      <c r="G40" s="400">
        <f t="shared" si="0"/>
        <v>0</v>
      </c>
      <c r="H40" s="244"/>
      <c r="I40" s="244"/>
      <c r="J40" s="244"/>
    </row>
    <row r="41" spans="1:10" s="72" customFormat="1" x14ac:dyDescent="0.2">
      <c r="A41" s="398">
        <v>6</v>
      </c>
      <c r="B41" s="589"/>
      <c r="C41" s="589"/>
      <c r="D41" s="399"/>
      <c r="E41" s="399"/>
      <c r="F41" s="399"/>
      <c r="G41" s="400">
        <f t="shared" si="0"/>
        <v>0</v>
      </c>
      <c r="H41" s="244"/>
      <c r="I41" s="244"/>
      <c r="J41" s="244"/>
    </row>
    <row r="42" spans="1:10" s="72" customFormat="1" x14ac:dyDescent="0.2">
      <c r="A42" s="398">
        <v>7</v>
      </c>
      <c r="B42" s="589"/>
      <c r="C42" s="589"/>
      <c r="D42" s="399"/>
      <c r="E42" s="399"/>
      <c r="F42" s="399"/>
      <c r="G42" s="400">
        <f t="shared" si="0"/>
        <v>0</v>
      </c>
      <c r="H42" s="244"/>
      <c r="I42" s="244"/>
      <c r="J42" s="244"/>
    </row>
    <row r="43" spans="1:10" s="72" customFormat="1" x14ac:dyDescent="0.2">
      <c r="A43" s="398">
        <v>8</v>
      </c>
      <c r="B43" s="589"/>
      <c r="C43" s="589"/>
      <c r="D43" s="399"/>
      <c r="E43" s="399"/>
      <c r="F43" s="399"/>
      <c r="G43" s="400">
        <f t="shared" si="0"/>
        <v>0</v>
      </c>
      <c r="H43" s="244"/>
      <c r="I43" s="244"/>
      <c r="J43" s="244"/>
    </row>
    <row r="44" spans="1:10" s="72" customFormat="1" x14ac:dyDescent="0.2">
      <c r="A44" s="398">
        <v>9</v>
      </c>
      <c r="B44" s="589"/>
      <c r="C44" s="589"/>
      <c r="D44" s="399"/>
      <c r="E44" s="399"/>
      <c r="F44" s="399"/>
      <c r="G44" s="400">
        <f t="shared" si="0"/>
        <v>0</v>
      </c>
      <c r="H44" s="244"/>
      <c r="I44" s="244"/>
      <c r="J44" s="244"/>
    </row>
    <row r="45" spans="1:10" s="72" customFormat="1" x14ac:dyDescent="0.2">
      <c r="A45" s="398">
        <v>10</v>
      </c>
      <c r="B45" s="589"/>
      <c r="C45" s="589"/>
      <c r="D45" s="399"/>
      <c r="E45" s="399"/>
      <c r="F45" s="399"/>
      <c r="G45" s="400">
        <f t="shared" si="0"/>
        <v>0</v>
      </c>
      <c r="H45" s="244"/>
      <c r="I45" s="244"/>
      <c r="J45" s="244"/>
    </row>
    <row r="46" spans="1:10" s="72" customFormat="1" ht="13.5" thickBot="1" x14ac:dyDescent="0.25">
      <c r="A46" s="401">
        <v>11</v>
      </c>
      <c r="B46" s="713"/>
      <c r="C46" s="713"/>
      <c r="D46" s="402"/>
      <c r="E46" s="402"/>
      <c r="F46" s="402"/>
      <c r="G46" s="403">
        <f t="shared" si="0"/>
        <v>0</v>
      </c>
      <c r="H46" s="244"/>
      <c r="I46" s="244"/>
      <c r="J46" s="244"/>
    </row>
    <row r="47" spans="1:10" s="72" customFormat="1" ht="14.25" thickTop="1" thickBot="1" x14ac:dyDescent="0.25">
      <c r="A47" s="443"/>
      <c r="B47" s="714" t="s">
        <v>735</v>
      </c>
      <c r="C47" s="714"/>
      <c r="D47" s="444">
        <f>AVERAGE(D36:D46)</f>
        <v>8.77</v>
      </c>
      <c r="E47" s="444">
        <f t="shared" ref="E47:F47" si="1">AVERAGE(E36:E46)</f>
        <v>8.8800000000000008</v>
      </c>
      <c r="F47" s="444">
        <f t="shared" si="1"/>
        <v>8.98</v>
      </c>
      <c r="G47" s="444">
        <f>AVERAGEIF(D47:F47,"&gt;0")</f>
        <v>8.8766666666666669</v>
      </c>
      <c r="H47" s="244"/>
      <c r="I47" s="244"/>
      <c r="J47" s="244"/>
    </row>
    <row r="48" spans="1:10" s="72" customFormat="1" ht="13.5" thickTop="1" x14ac:dyDescent="0.2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0" x14ac:dyDescent="0.2">
      <c r="A49" s="244"/>
      <c r="B49" s="244"/>
      <c r="C49" s="244"/>
      <c r="D49" s="244"/>
      <c r="E49" s="244"/>
      <c r="F49" s="244"/>
      <c r="G49" s="244"/>
      <c r="H49" s="244"/>
      <c r="I49" s="244"/>
      <c r="J49" s="244"/>
    </row>
    <row r="50" spans="1:10" hidden="1" x14ac:dyDescent="0.2">
      <c r="A50" s="704" t="s">
        <v>128</v>
      </c>
      <c r="B50" s="704"/>
      <c r="C50" s="704"/>
      <c r="D50" s="704"/>
      <c r="E50" s="704"/>
      <c r="F50" s="704"/>
      <c r="G50" s="704"/>
      <c r="H50" s="244"/>
      <c r="I50" s="244"/>
      <c r="J50" s="244"/>
    </row>
    <row r="51" spans="1:10" ht="13.5" hidden="1" thickBot="1" x14ac:dyDescent="0.25">
      <c r="A51" s="620" t="s">
        <v>912</v>
      </c>
      <c r="B51" s="620" t="s">
        <v>1</v>
      </c>
      <c r="C51" s="620" t="s">
        <v>1</v>
      </c>
      <c r="D51" s="620" t="s">
        <v>1</v>
      </c>
      <c r="E51" s="620" t="s">
        <v>1</v>
      </c>
      <c r="F51" s="620" t="s">
        <v>1</v>
      </c>
      <c r="G51" s="620" t="s">
        <v>1</v>
      </c>
      <c r="H51" s="244"/>
      <c r="I51" s="244"/>
      <c r="J51" s="244"/>
    </row>
    <row r="52" spans="1:10" ht="26.1" hidden="1" customHeight="1" thickTop="1" thickBot="1" x14ac:dyDescent="0.25">
      <c r="A52" s="593" t="s">
        <v>115</v>
      </c>
      <c r="B52" s="593" t="s">
        <v>116</v>
      </c>
      <c r="C52" s="593" t="s">
        <v>1</v>
      </c>
      <c r="D52" s="593" t="s">
        <v>117</v>
      </c>
      <c r="E52" s="593" t="s">
        <v>1</v>
      </c>
      <c r="F52" s="593" t="s">
        <v>1</v>
      </c>
      <c r="G52" s="593" t="s">
        <v>121</v>
      </c>
      <c r="H52" s="244"/>
      <c r="I52" s="244"/>
      <c r="J52" s="244"/>
    </row>
    <row r="53" spans="1:10" ht="33" hidden="1" customHeight="1" thickTop="1" thickBot="1" x14ac:dyDescent="0.25">
      <c r="A53" s="593" t="s">
        <v>1</v>
      </c>
      <c r="B53" s="593" t="s">
        <v>1</v>
      </c>
      <c r="C53" s="593" t="s">
        <v>1</v>
      </c>
      <c r="D53" s="374" t="s">
        <v>118</v>
      </c>
      <c r="E53" s="374" t="s">
        <v>119</v>
      </c>
      <c r="F53" s="374" t="s">
        <v>120</v>
      </c>
      <c r="G53" s="593" t="s">
        <v>1</v>
      </c>
      <c r="H53" s="244"/>
      <c r="I53" s="244"/>
      <c r="J53" s="244"/>
    </row>
    <row r="54" spans="1:10" ht="17.25" hidden="1" customHeight="1" thickTop="1" thickBot="1" x14ac:dyDescent="0.25">
      <c r="A54" s="221">
        <v>1</v>
      </c>
      <c r="B54" s="686" t="s">
        <v>80</v>
      </c>
      <c r="C54" s="686" t="s">
        <v>1</v>
      </c>
      <c r="D54" s="405"/>
      <c r="E54" s="406"/>
      <c r="F54" s="406"/>
      <c r="G54" s="407">
        <f>IFERROR(AVERAGE(D54:F54),0)</f>
        <v>0</v>
      </c>
      <c r="H54" s="244"/>
      <c r="I54" s="244"/>
      <c r="J54" s="244"/>
    </row>
    <row r="55" spans="1:10" ht="17.25" hidden="1" customHeight="1" thickTop="1" thickBot="1" x14ac:dyDescent="0.25">
      <c r="A55" s="408">
        <v>2</v>
      </c>
      <c r="B55" s="686" t="s">
        <v>80</v>
      </c>
      <c r="C55" s="686" t="s">
        <v>1</v>
      </c>
      <c r="D55" s="409"/>
      <c r="E55" s="410"/>
      <c r="F55" s="410"/>
      <c r="G55" s="407">
        <f>IFERROR(AVERAGE(D55:F55),0)</f>
        <v>0</v>
      </c>
      <c r="H55" s="244"/>
      <c r="I55" s="244"/>
      <c r="J55" s="244"/>
    </row>
    <row r="56" spans="1:10" ht="14.25" hidden="1" thickTop="1" thickBot="1" x14ac:dyDescent="0.25">
      <c r="A56" s="221">
        <v>3</v>
      </c>
      <c r="B56" s="686" t="s">
        <v>80</v>
      </c>
      <c r="C56" s="686" t="s">
        <v>1</v>
      </c>
      <c r="D56" s="411"/>
      <c r="E56" s="412"/>
      <c r="F56" s="412"/>
      <c r="G56" s="407">
        <f>IFERROR(AVERAGE(D56:F56),0)</f>
        <v>0</v>
      </c>
      <c r="H56" s="244"/>
      <c r="I56" s="244"/>
      <c r="J56" s="244"/>
    </row>
    <row r="57" spans="1:10" ht="27" hidden="1" customHeight="1" thickTop="1" thickBot="1" x14ac:dyDescent="0.25">
      <c r="A57" s="593" t="s">
        <v>127</v>
      </c>
      <c r="B57" s="593" t="s">
        <v>1</v>
      </c>
      <c r="C57" s="593" t="s">
        <v>1</v>
      </c>
      <c r="D57" s="62" t="e">
        <f>AVERAGEIF(D54:D56,"&gt;0")</f>
        <v>#DIV/0!</v>
      </c>
      <c r="E57" s="62" t="e">
        <f>AVERAGEIF(E54:E56,"&gt;0")</f>
        <v>#DIV/0!</v>
      </c>
      <c r="F57" s="62" t="e">
        <f>AVERAGEIF(F54:F56,"&gt;0")</f>
        <v>#DIV/0!</v>
      </c>
      <c r="G57" s="445">
        <f>IFERROR(AVERAGE(D57:F57),0)</f>
        <v>0</v>
      </c>
      <c r="H57" s="244"/>
      <c r="I57" s="244"/>
      <c r="J57" s="244"/>
    </row>
    <row r="58" spans="1:10" x14ac:dyDescent="0.2">
      <c r="A58" s="244"/>
      <c r="B58" s="244"/>
      <c r="C58" s="244"/>
      <c r="D58" s="244"/>
      <c r="E58" s="244"/>
      <c r="F58" s="244"/>
      <c r="G58" s="244"/>
      <c r="H58" s="244"/>
      <c r="I58" s="244"/>
      <c r="J58" s="244"/>
    </row>
    <row r="59" spans="1:10" x14ac:dyDescent="0.2">
      <c r="A59" s="704" t="s">
        <v>129</v>
      </c>
      <c r="B59" s="710"/>
      <c r="C59" s="710"/>
      <c r="D59" s="710"/>
      <c r="E59" s="710"/>
      <c r="F59" s="710"/>
      <c r="G59" s="244"/>
      <c r="H59" s="244"/>
      <c r="I59" s="244"/>
      <c r="J59" s="244"/>
    </row>
    <row r="60" spans="1:10" ht="13.5" thickBot="1" x14ac:dyDescent="0.25">
      <c r="A60" s="620" t="s">
        <v>913</v>
      </c>
      <c r="B60" s="620" t="s">
        <v>1</v>
      </c>
      <c r="C60" s="620" t="s">
        <v>1</v>
      </c>
      <c r="D60" s="620" t="s">
        <v>1</v>
      </c>
      <c r="E60" s="620" t="s">
        <v>1</v>
      </c>
      <c r="F60" s="620" t="s">
        <v>1</v>
      </c>
      <c r="G60" s="620" t="s">
        <v>1</v>
      </c>
      <c r="H60" s="244"/>
      <c r="I60" s="244"/>
      <c r="J60" s="244"/>
    </row>
    <row r="61" spans="1:10" ht="26.1" customHeight="1" thickTop="1" thickBot="1" x14ac:dyDescent="0.25">
      <c r="A61" s="593" t="s">
        <v>115</v>
      </c>
      <c r="B61" s="593" t="s">
        <v>116</v>
      </c>
      <c r="C61" s="593" t="s">
        <v>1</v>
      </c>
      <c r="D61" s="593" t="s">
        <v>117</v>
      </c>
      <c r="E61" s="593" t="s">
        <v>1</v>
      </c>
      <c r="F61" s="593" t="s">
        <v>1</v>
      </c>
      <c r="G61" s="593" t="s">
        <v>121</v>
      </c>
      <c r="H61" s="244"/>
      <c r="I61" s="244"/>
      <c r="J61" s="244"/>
    </row>
    <row r="62" spans="1:10" ht="33" customHeight="1" thickTop="1" thickBot="1" x14ac:dyDescent="0.25">
      <c r="A62" s="593" t="s">
        <v>1</v>
      </c>
      <c r="B62" s="593" t="s">
        <v>1</v>
      </c>
      <c r="C62" s="593" t="s">
        <v>1</v>
      </c>
      <c r="D62" s="374" t="s">
        <v>118</v>
      </c>
      <c r="E62" s="374" t="s">
        <v>119</v>
      </c>
      <c r="F62" s="374" t="s">
        <v>120</v>
      </c>
      <c r="G62" s="593" t="s">
        <v>1</v>
      </c>
      <c r="H62" s="244"/>
      <c r="I62" s="244"/>
      <c r="J62" s="244"/>
    </row>
    <row r="63" spans="1:10" ht="14.25" thickTop="1" thickBot="1" x14ac:dyDescent="0.25">
      <c r="A63" s="221" t="s">
        <v>0</v>
      </c>
      <c r="B63" s="589" t="s">
        <v>1142</v>
      </c>
      <c r="C63" s="589"/>
      <c r="D63" s="523">
        <v>8.74</v>
      </c>
      <c r="E63" s="523">
        <v>8.89</v>
      </c>
      <c r="F63" s="523">
        <v>8.99</v>
      </c>
      <c r="G63" s="415">
        <f>IFERROR(AVERAGE(D63:F63),0)</f>
        <v>8.8733333333333348</v>
      </c>
      <c r="H63" s="244"/>
      <c r="I63" s="244"/>
      <c r="J63" s="244"/>
    </row>
    <row r="64" spans="1:10" ht="14.25" thickTop="1" thickBot="1" x14ac:dyDescent="0.25">
      <c r="A64" s="221" t="s">
        <v>90</v>
      </c>
      <c r="B64" s="589" t="s">
        <v>1143</v>
      </c>
      <c r="C64" s="589"/>
      <c r="D64" s="523">
        <v>8.2200000000000006</v>
      </c>
      <c r="E64" s="523">
        <v>8.2799999999999994</v>
      </c>
      <c r="F64" s="523">
        <v>9.0500000000000007</v>
      </c>
      <c r="G64" s="415">
        <f>IFERROR(AVERAGE(D64:F64),0)</f>
        <v>8.5166666666666675</v>
      </c>
      <c r="H64" s="244"/>
      <c r="I64" s="244"/>
      <c r="J64" s="244"/>
    </row>
    <row r="65" spans="1:10" ht="14.25" thickTop="1" thickBot="1" x14ac:dyDescent="0.25">
      <c r="A65" s="221" t="s">
        <v>91</v>
      </c>
      <c r="B65" s="589" t="s">
        <v>1144</v>
      </c>
      <c r="C65" s="589"/>
      <c r="D65" s="523">
        <v>8.5</v>
      </c>
      <c r="E65" s="523">
        <v>8.73</v>
      </c>
      <c r="F65" s="523">
        <v>8.65</v>
      </c>
      <c r="G65" s="415">
        <f t="shared" ref="G65:G70" si="2">IFERROR(AVERAGE(D65:F65),0)</f>
        <v>8.6266666666666669</v>
      </c>
      <c r="H65" s="244"/>
      <c r="I65" s="244"/>
      <c r="J65" s="244"/>
    </row>
    <row r="66" spans="1:10" ht="14.25" thickTop="1" thickBot="1" x14ac:dyDescent="0.25">
      <c r="A66" s="221" t="s">
        <v>92</v>
      </c>
      <c r="B66" s="590" t="s">
        <v>1145</v>
      </c>
      <c r="C66" s="591"/>
      <c r="D66" s="523">
        <v>0</v>
      </c>
      <c r="E66" s="523">
        <v>0</v>
      </c>
      <c r="F66" s="523">
        <v>0</v>
      </c>
      <c r="G66" s="415">
        <f t="shared" si="2"/>
        <v>0</v>
      </c>
      <c r="H66" s="244"/>
      <c r="I66" s="244"/>
      <c r="J66" s="244"/>
    </row>
    <row r="67" spans="1:10" ht="14.25" thickTop="1" thickBot="1" x14ac:dyDescent="0.25">
      <c r="A67" s="221" t="s">
        <v>93</v>
      </c>
      <c r="B67" s="686"/>
      <c r="C67" s="686"/>
      <c r="D67" s="414"/>
      <c r="E67" s="414"/>
      <c r="F67" s="414"/>
      <c r="G67" s="415">
        <f t="shared" si="2"/>
        <v>0</v>
      </c>
      <c r="H67" s="244"/>
      <c r="I67" s="244"/>
      <c r="J67" s="244"/>
    </row>
    <row r="68" spans="1:10" ht="14.25" thickTop="1" thickBot="1" x14ac:dyDescent="0.25">
      <c r="A68" s="221" t="s">
        <v>94</v>
      </c>
      <c r="B68" s="686"/>
      <c r="C68" s="686"/>
      <c r="D68" s="414"/>
      <c r="E68" s="414"/>
      <c r="F68" s="414"/>
      <c r="G68" s="415">
        <f t="shared" si="2"/>
        <v>0</v>
      </c>
      <c r="H68" s="244"/>
      <c r="I68" s="244"/>
      <c r="J68" s="244"/>
    </row>
    <row r="69" spans="1:10" ht="14.25" thickTop="1" thickBot="1" x14ac:dyDescent="0.25">
      <c r="A69" s="221" t="s">
        <v>95</v>
      </c>
      <c r="B69" s="686"/>
      <c r="C69" s="686"/>
      <c r="D69" s="414"/>
      <c r="E69" s="414"/>
      <c r="F69" s="414"/>
      <c r="G69" s="415">
        <f t="shared" si="2"/>
        <v>0</v>
      </c>
      <c r="H69" s="244"/>
      <c r="I69" s="244"/>
      <c r="J69" s="244"/>
    </row>
    <row r="70" spans="1:10" ht="14.25" thickTop="1" thickBot="1" x14ac:dyDescent="0.25">
      <c r="A70" s="221" t="s">
        <v>123</v>
      </c>
      <c r="B70" s="686"/>
      <c r="C70" s="686"/>
      <c r="D70" s="414"/>
      <c r="E70" s="414"/>
      <c r="F70" s="414"/>
      <c r="G70" s="415">
        <f t="shared" si="2"/>
        <v>0</v>
      </c>
      <c r="H70" s="244"/>
      <c r="I70" s="244"/>
      <c r="J70" s="244"/>
    </row>
    <row r="71" spans="1:10" ht="27" customHeight="1" thickTop="1" thickBot="1" x14ac:dyDescent="0.25">
      <c r="A71" s="593" t="s">
        <v>127</v>
      </c>
      <c r="B71" s="593" t="s">
        <v>1</v>
      </c>
      <c r="C71" s="593" t="s">
        <v>1</v>
      </c>
      <c r="D71" s="702">
        <f>AVERAGEIF(D63:D70,"&gt;0")</f>
        <v>8.4866666666666664</v>
      </c>
      <c r="E71" s="62">
        <f>AVERAGEIF(E63:E70,"&gt;0")</f>
        <v>8.6333333333333346</v>
      </c>
      <c r="F71" s="62">
        <f>AVERAGEIF(F63:F70,"&gt;0")</f>
        <v>8.8966666666666665</v>
      </c>
      <c r="G71" s="445">
        <f>IFERROR(AVERAGE(D71:F71),0)</f>
        <v>8.6722222222222225</v>
      </c>
      <c r="H71" s="244"/>
      <c r="I71" s="244"/>
      <c r="J71" s="244"/>
    </row>
    <row r="72" spans="1:10" ht="13.5" thickTop="1" x14ac:dyDescent="0.2">
      <c r="A72" s="244"/>
      <c r="B72" s="244"/>
      <c r="C72" s="244"/>
      <c r="D72" s="244"/>
      <c r="E72" s="244"/>
      <c r="F72" s="244"/>
      <c r="G72" s="244"/>
      <c r="H72" s="244"/>
      <c r="I72" s="244"/>
      <c r="J72" s="244"/>
    </row>
    <row r="73" spans="1:10" x14ac:dyDescent="0.2">
      <c r="A73" s="620" t="s">
        <v>131</v>
      </c>
      <c r="B73" s="620" t="s">
        <v>1</v>
      </c>
      <c r="C73" s="620" t="s">
        <v>1</v>
      </c>
      <c r="D73" s="620" t="s">
        <v>1</v>
      </c>
      <c r="E73" s="620" t="s">
        <v>1</v>
      </c>
      <c r="F73" s="620" t="s">
        <v>1</v>
      </c>
      <c r="G73" s="244"/>
      <c r="H73" s="244"/>
      <c r="I73" s="244"/>
      <c r="J73" s="244"/>
    </row>
    <row r="74" spans="1:10" ht="13.5" thickBot="1" x14ac:dyDescent="0.25">
      <c r="A74" s="620" t="s">
        <v>132</v>
      </c>
      <c r="B74" s="620" t="s">
        <v>1</v>
      </c>
      <c r="C74" s="620" t="s">
        <v>1</v>
      </c>
      <c r="D74" s="620" t="s">
        <v>1</v>
      </c>
      <c r="E74" s="620" t="s">
        <v>1</v>
      </c>
      <c r="F74" s="620" t="s">
        <v>1</v>
      </c>
      <c r="G74" s="244"/>
      <c r="H74" s="244"/>
      <c r="I74" s="244"/>
      <c r="J74" s="244"/>
    </row>
    <row r="75" spans="1:10" ht="26.1" customHeight="1" thickTop="1" thickBot="1" x14ac:dyDescent="0.25">
      <c r="A75" s="593" t="s">
        <v>115</v>
      </c>
      <c r="B75" s="593" t="s">
        <v>133</v>
      </c>
      <c r="C75" s="593" t="s">
        <v>117</v>
      </c>
      <c r="D75" s="593" t="s">
        <v>1</v>
      </c>
      <c r="E75" s="593" t="s">
        <v>1</v>
      </c>
      <c r="F75" s="593" t="s">
        <v>134</v>
      </c>
      <c r="G75" s="244"/>
      <c r="H75" s="244"/>
      <c r="I75" s="244"/>
      <c r="J75" s="244"/>
    </row>
    <row r="76" spans="1:10" ht="33" customHeight="1" thickTop="1" thickBot="1" x14ac:dyDescent="0.25">
      <c r="A76" s="593" t="s">
        <v>1</v>
      </c>
      <c r="B76" s="593" t="s">
        <v>1</v>
      </c>
      <c r="C76" s="593" t="s">
        <v>118</v>
      </c>
      <c r="D76" s="593" t="s">
        <v>119</v>
      </c>
      <c r="E76" s="593" t="s">
        <v>120</v>
      </c>
      <c r="F76" s="593" t="s">
        <v>1</v>
      </c>
      <c r="G76" s="244"/>
      <c r="H76" s="244"/>
      <c r="I76" s="244"/>
      <c r="J76" s="244"/>
    </row>
    <row r="77" spans="1:10" ht="14.25" thickTop="1" thickBot="1" x14ac:dyDescent="0.25">
      <c r="A77" s="694" t="s">
        <v>0</v>
      </c>
      <c r="B77" s="416" t="s">
        <v>81</v>
      </c>
      <c r="C77" s="417">
        <f>+D47</f>
        <v>8.77</v>
      </c>
      <c r="D77" s="417">
        <f>+E47</f>
        <v>8.8800000000000008</v>
      </c>
      <c r="E77" s="417">
        <f>+F47</f>
        <v>8.98</v>
      </c>
      <c r="F77" s="417">
        <f>AVERAGEIF(C77:E77,"&gt;0")</f>
        <v>8.8766666666666669</v>
      </c>
      <c r="G77" s="244"/>
      <c r="H77" s="244"/>
      <c r="I77" s="244"/>
      <c r="J77" s="244"/>
    </row>
    <row r="78" spans="1:10" ht="14.25" thickTop="1" thickBot="1" x14ac:dyDescent="0.25">
      <c r="A78" s="694" t="s">
        <v>90</v>
      </c>
      <c r="B78" s="418" t="s">
        <v>914</v>
      </c>
      <c r="C78" s="419" t="e">
        <f>+D57</f>
        <v>#DIV/0!</v>
      </c>
      <c r="D78" s="419" t="e">
        <f>+E57</f>
        <v>#DIV/0!</v>
      </c>
      <c r="E78" s="419" t="e">
        <f>+F57</f>
        <v>#DIV/0!</v>
      </c>
      <c r="F78" s="419" t="e">
        <f>AVERAGEIF(C78:E78,"&gt;0")</f>
        <v>#DIV/0!</v>
      </c>
      <c r="G78" s="244"/>
      <c r="H78" s="244"/>
      <c r="I78" s="244"/>
      <c r="J78" s="244"/>
    </row>
    <row r="79" spans="1:10" ht="14.25" thickTop="1" thickBot="1" x14ac:dyDescent="0.25">
      <c r="A79" s="694" t="s">
        <v>91</v>
      </c>
      <c r="B79" s="420" t="s">
        <v>915</v>
      </c>
      <c r="C79" s="421">
        <f>+D71</f>
        <v>8.4866666666666664</v>
      </c>
      <c r="D79" s="421">
        <f>+E71</f>
        <v>8.6333333333333346</v>
      </c>
      <c r="E79" s="421">
        <f>+F71</f>
        <v>8.8966666666666665</v>
      </c>
      <c r="F79" s="421">
        <f>AVERAGEIF(C79:E79,"&gt;0")</f>
        <v>8.6722222222222225</v>
      </c>
      <c r="G79" s="244"/>
      <c r="H79" s="244"/>
      <c r="I79" s="244"/>
      <c r="J79" s="244"/>
    </row>
    <row r="80" spans="1:10" ht="26.1" customHeight="1" thickTop="1" thickBot="1" x14ac:dyDescent="0.25">
      <c r="A80" s="593" t="s">
        <v>127</v>
      </c>
      <c r="B80" s="593" t="s">
        <v>1</v>
      </c>
      <c r="C80" s="702">
        <f>AVERAGEIF(C77:C79,"&gt;0")</f>
        <v>8.6283333333333339</v>
      </c>
      <c r="D80" s="62">
        <f>AVERAGEIF(D77:D79,"&gt;0")</f>
        <v>8.7566666666666677</v>
      </c>
      <c r="E80" s="62">
        <f>AVERAGEIF(E77:E79,"&gt;0")</f>
        <v>8.9383333333333326</v>
      </c>
      <c r="F80" s="62">
        <f>AVERAGEIF(F77:F79,"&gt;0")</f>
        <v>8.7744444444444447</v>
      </c>
      <c r="G80" s="244"/>
      <c r="H80" s="244"/>
      <c r="I80" s="244"/>
      <c r="J80" s="244"/>
    </row>
    <row r="81" spans="1:10" ht="13.5" thickTop="1" x14ac:dyDescent="0.2">
      <c r="A81" s="244"/>
      <c r="B81" s="244"/>
      <c r="C81" s="244"/>
      <c r="D81" s="244"/>
      <c r="E81" s="244"/>
      <c r="F81" s="244"/>
      <c r="G81" s="244"/>
      <c r="H81" s="244"/>
      <c r="I81" s="244"/>
      <c r="J81" s="244"/>
    </row>
    <row r="82" spans="1:10" ht="15" x14ac:dyDescent="0.25">
      <c r="A82" s="393" t="s">
        <v>135</v>
      </c>
      <c r="B82" s="244"/>
      <c r="C82" s="244"/>
      <c r="D82" s="244"/>
      <c r="E82" s="244"/>
      <c r="F82" s="244"/>
      <c r="G82" s="244"/>
      <c r="H82" s="244"/>
      <c r="I82" s="244"/>
      <c r="J82" s="244"/>
    </row>
    <row r="83" spans="1:10" ht="15" x14ac:dyDescent="0.25">
      <c r="A83" s="394" t="s">
        <v>136</v>
      </c>
      <c r="B83" s="244"/>
      <c r="C83" s="244"/>
      <c r="D83" s="244"/>
      <c r="E83" s="244"/>
      <c r="F83" s="244"/>
      <c r="G83" s="244"/>
      <c r="H83" s="244"/>
      <c r="I83" s="244"/>
      <c r="J83" s="244"/>
    </row>
    <row r="84" spans="1:10" x14ac:dyDescent="0.2">
      <c r="A84" s="244"/>
      <c r="B84" s="244"/>
      <c r="C84" s="244"/>
      <c r="D84" s="244"/>
      <c r="E84" s="244"/>
      <c r="F84" s="244"/>
      <c r="G84" s="244"/>
      <c r="H84" s="244"/>
      <c r="I84" s="244"/>
      <c r="J84" s="244"/>
    </row>
    <row r="85" spans="1:10" x14ac:dyDescent="0.2">
      <c r="A85" s="244"/>
      <c r="B85" s="620" t="s">
        <v>149</v>
      </c>
      <c r="C85" s="620"/>
      <c r="D85" s="620"/>
      <c r="E85" s="620"/>
      <c r="F85" s="620"/>
      <c r="G85" s="620"/>
      <c r="H85" s="620"/>
      <c r="I85" s="620"/>
      <c r="J85" s="620"/>
    </row>
    <row r="86" spans="1:10" ht="31.5" customHeight="1" thickBot="1" x14ac:dyDescent="0.25">
      <c r="A86" s="244"/>
      <c r="B86" s="620" t="s">
        <v>150</v>
      </c>
      <c r="C86" s="620"/>
      <c r="D86" s="620"/>
      <c r="E86" s="620"/>
      <c r="F86" s="620"/>
      <c r="G86" s="620"/>
      <c r="H86" s="620"/>
      <c r="I86" s="620"/>
      <c r="J86" s="620"/>
    </row>
    <row r="87" spans="1:10" ht="24" customHeight="1" thickTop="1" thickBot="1" x14ac:dyDescent="0.25">
      <c r="A87" s="244"/>
      <c r="B87" s="659">
        <v>1</v>
      </c>
      <c r="C87" s="660"/>
      <c r="D87" s="103">
        <v>2</v>
      </c>
      <c r="E87" s="103">
        <v>3</v>
      </c>
      <c r="F87" s="103">
        <v>4</v>
      </c>
      <c r="G87" s="103">
        <v>5</v>
      </c>
      <c r="H87" s="103">
        <v>6</v>
      </c>
      <c r="I87" s="103">
        <v>7</v>
      </c>
      <c r="J87" s="103"/>
    </row>
    <row r="88" spans="1:10" ht="81.75" customHeight="1" thickTop="1" thickBot="1" x14ac:dyDescent="0.25">
      <c r="A88" s="244"/>
      <c r="B88" s="617" t="s">
        <v>315</v>
      </c>
      <c r="C88" s="619"/>
      <c r="D88" s="374" t="s">
        <v>137</v>
      </c>
      <c r="E88" s="374" t="s">
        <v>138</v>
      </c>
      <c r="F88" s="374" t="s">
        <v>139</v>
      </c>
      <c r="G88" s="374" t="s">
        <v>140</v>
      </c>
      <c r="H88" s="374" t="s">
        <v>141</v>
      </c>
      <c r="I88" s="374" t="s">
        <v>142</v>
      </c>
      <c r="J88" s="374" t="s">
        <v>143</v>
      </c>
    </row>
    <row r="89" spans="1:10" ht="20.25" customHeight="1" thickTop="1" x14ac:dyDescent="0.2">
      <c r="A89" s="244"/>
      <c r="B89" s="592" t="s">
        <v>1141</v>
      </c>
      <c r="C89" s="592"/>
      <c r="D89" s="423">
        <v>411</v>
      </c>
      <c r="E89" s="424">
        <v>2</v>
      </c>
      <c r="F89" s="423">
        <v>334</v>
      </c>
      <c r="G89" s="424">
        <v>2</v>
      </c>
      <c r="H89" s="423">
        <v>310</v>
      </c>
      <c r="I89" s="424">
        <v>1</v>
      </c>
      <c r="J89" s="425"/>
    </row>
    <row r="90" spans="1:10" ht="20.25" customHeight="1" x14ac:dyDescent="0.2">
      <c r="A90" s="244"/>
      <c r="B90" s="696"/>
      <c r="C90" s="697"/>
      <c r="D90" s="426"/>
      <c r="E90" s="427"/>
      <c r="F90" s="426"/>
      <c r="G90" s="427"/>
      <c r="H90" s="426"/>
      <c r="I90" s="427"/>
      <c r="J90" s="428"/>
    </row>
    <row r="91" spans="1:10" ht="20.25" customHeight="1" x14ac:dyDescent="0.2">
      <c r="A91" s="244"/>
      <c r="B91" s="696"/>
      <c r="C91" s="697"/>
      <c r="D91" s="426"/>
      <c r="E91" s="427"/>
      <c r="F91" s="426"/>
      <c r="G91" s="427"/>
      <c r="H91" s="426"/>
      <c r="I91" s="427"/>
      <c r="J91" s="428"/>
    </row>
    <row r="92" spans="1:10" ht="20.25" customHeight="1" x14ac:dyDescent="0.2">
      <c r="A92" s="244"/>
      <c r="B92" s="696"/>
      <c r="C92" s="697"/>
      <c r="D92" s="426"/>
      <c r="E92" s="427"/>
      <c r="F92" s="426"/>
      <c r="G92" s="427"/>
      <c r="H92" s="426"/>
      <c r="I92" s="427"/>
      <c r="J92" s="428"/>
    </row>
    <row r="93" spans="1:10" ht="20.25" customHeight="1" x14ac:dyDescent="0.2">
      <c r="A93" s="244"/>
      <c r="B93" s="696"/>
      <c r="C93" s="697"/>
      <c r="D93" s="426"/>
      <c r="E93" s="427"/>
      <c r="F93" s="426"/>
      <c r="G93" s="427"/>
      <c r="H93" s="426"/>
      <c r="I93" s="427"/>
      <c r="J93" s="428"/>
    </row>
    <row r="94" spans="1:10" ht="20.25" customHeight="1" x14ac:dyDescent="0.2">
      <c r="A94" s="244"/>
      <c r="B94" s="696"/>
      <c r="C94" s="697"/>
      <c r="D94" s="426"/>
      <c r="E94" s="427"/>
      <c r="F94" s="426"/>
      <c r="G94" s="427"/>
      <c r="H94" s="426"/>
      <c r="I94" s="427"/>
      <c r="J94" s="428"/>
    </row>
    <row r="95" spans="1:10" ht="20.25" customHeight="1" x14ac:dyDescent="0.2">
      <c r="A95" s="244"/>
      <c r="B95" s="696"/>
      <c r="C95" s="697"/>
      <c r="D95" s="426"/>
      <c r="E95" s="427"/>
      <c r="F95" s="426"/>
      <c r="G95" s="427"/>
      <c r="H95" s="426"/>
      <c r="I95" s="427"/>
      <c r="J95" s="428"/>
    </row>
    <row r="96" spans="1:10" ht="20.25" customHeight="1" x14ac:dyDescent="0.2">
      <c r="A96" s="244"/>
      <c r="B96" s="696"/>
      <c r="C96" s="697"/>
      <c r="D96" s="426"/>
      <c r="E96" s="427"/>
      <c r="F96" s="426"/>
      <c r="G96" s="427"/>
      <c r="H96" s="426"/>
      <c r="I96" s="427"/>
      <c r="J96" s="428"/>
    </row>
    <row r="97" spans="1:10" ht="20.25" customHeight="1" x14ac:dyDescent="0.2">
      <c r="A97" s="244"/>
      <c r="B97" s="696"/>
      <c r="C97" s="697"/>
      <c r="D97" s="426"/>
      <c r="E97" s="427"/>
      <c r="F97" s="426"/>
      <c r="G97" s="427"/>
      <c r="H97" s="426"/>
      <c r="I97" s="427"/>
      <c r="J97" s="428"/>
    </row>
    <row r="98" spans="1:10" ht="20.25" customHeight="1" thickBot="1" x14ac:dyDescent="0.25">
      <c r="A98" s="244"/>
      <c r="B98" s="698"/>
      <c r="C98" s="699"/>
      <c r="D98" s="429"/>
      <c r="E98" s="430"/>
      <c r="F98" s="429"/>
      <c r="G98" s="430"/>
      <c r="H98" s="429"/>
      <c r="I98" s="430"/>
      <c r="J98" s="431"/>
    </row>
    <row r="99" spans="1:10" ht="20.100000000000001" customHeight="1" thickTop="1" thickBot="1" x14ac:dyDescent="0.25">
      <c r="A99" s="244"/>
      <c r="B99" s="662" t="s">
        <v>195</v>
      </c>
      <c r="C99" s="663"/>
      <c r="D99" s="446">
        <f t="shared" ref="D99:I99" si="3">SUM(D89:D98)</f>
        <v>411</v>
      </c>
      <c r="E99" s="447">
        <f t="shared" si="3"/>
        <v>2</v>
      </c>
      <c r="F99" s="446">
        <f t="shared" si="3"/>
        <v>334</v>
      </c>
      <c r="G99" s="447">
        <f t="shared" si="3"/>
        <v>2</v>
      </c>
      <c r="H99" s="661">
        <f t="shared" si="3"/>
        <v>310</v>
      </c>
      <c r="I99" s="449">
        <f t="shared" si="3"/>
        <v>1</v>
      </c>
      <c r="J99" s="707" t="s">
        <v>147</v>
      </c>
    </row>
    <row r="100" spans="1:10" ht="13.5" thickTop="1" x14ac:dyDescent="0.2">
      <c r="A100" s="244"/>
      <c r="B100" s="683"/>
      <c r="C100" s="684"/>
      <c r="D100" s="683" t="s">
        <v>144</v>
      </c>
      <c r="E100" s="683" t="s">
        <v>1</v>
      </c>
      <c r="F100" s="683" t="s">
        <v>145</v>
      </c>
      <c r="G100" s="683" t="s">
        <v>1</v>
      </c>
      <c r="H100" s="683" t="s">
        <v>146</v>
      </c>
      <c r="I100" s="684" t="s">
        <v>1</v>
      </c>
      <c r="J100" s="708"/>
    </row>
    <row r="101" spans="1:10" ht="13.5" thickBot="1" x14ac:dyDescent="0.25">
      <c r="A101" s="244"/>
      <c r="B101" s="701"/>
      <c r="C101" s="701"/>
      <c r="D101" s="685" t="s">
        <v>302</v>
      </c>
      <c r="E101" s="685" t="s">
        <v>1</v>
      </c>
      <c r="F101" s="685" t="s">
        <v>990</v>
      </c>
      <c r="G101" s="685" t="s">
        <v>1</v>
      </c>
      <c r="H101" s="685" t="s">
        <v>105</v>
      </c>
      <c r="I101" s="685" t="s">
        <v>1</v>
      </c>
      <c r="J101" s="708"/>
    </row>
    <row r="102" spans="1:10" ht="14.25" thickTop="1" thickBot="1" x14ac:dyDescent="0.25">
      <c r="A102" s="244"/>
      <c r="B102" s="665"/>
      <c r="C102" s="666"/>
      <c r="D102" s="665">
        <f>IF(D99,E99/D99*100,0)</f>
        <v>0.48661800486618007</v>
      </c>
      <c r="E102" s="666"/>
      <c r="F102" s="665">
        <f>IF(F99,G99/F99*100,0)</f>
        <v>0.5988023952095809</v>
      </c>
      <c r="G102" s="666"/>
      <c r="H102" s="665">
        <f>IF(H99,I99/H99*100,0)</f>
        <v>0.32258064516129031</v>
      </c>
      <c r="I102" s="666"/>
      <c r="J102" s="376">
        <f>AVERAGEIF(D102:I102,"&gt;0")</f>
        <v>0.46933368174568374</v>
      </c>
    </row>
    <row r="103" spans="1:10" ht="13.5" thickTop="1" x14ac:dyDescent="0.2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</row>
    <row r="104" spans="1:10" x14ac:dyDescent="0.2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</row>
    <row r="105" spans="1:10" x14ac:dyDescent="0.2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</row>
    <row r="106" spans="1:10" hidden="1" x14ac:dyDescent="0.2">
      <c r="A106" s="244"/>
      <c r="B106" s="620" t="s">
        <v>148</v>
      </c>
      <c r="C106" s="620"/>
      <c r="D106" s="620"/>
      <c r="E106" s="620"/>
      <c r="F106" s="620"/>
      <c r="G106" s="620"/>
      <c r="H106" s="620"/>
      <c r="I106" s="620"/>
      <c r="J106" s="620"/>
    </row>
    <row r="107" spans="1:10" ht="24" hidden="1" customHeight="1" thickBot="1" x14ac:dyDescent="0.25">
      <c r="A107" s="244"/>
      <c r="B107" s="620" t="s">
        <v>916</v>
      </c>
      <c r="C107" s="620"/>
      <c r="D107" s="620"/>
      <c r="E107" s="620"/>
      <c r="F107" s="620"/>
      <c r="G107" s="620"/>
      <c r="H107" s="620"/>
      <c r="I107" s="620"/>
      <c r="J107" s="620"/>
    </row>
    <row r="108" spans="1:10" ht="32.25" hidden="1" customHeight="1" thickTop="1" thickBot="1" x14ac:dyDescent="0.25">
      <c r="A108" s="244"/>
      <c r="B108" s="659">
        <v>1</v>
      </c>
      <c r="C108" s="660"/>
      <c r="D108" s="103">
        <v>2</v>
      </c>
      <c r="E108" s="103">
        <v>3</v>
      </c>
      <c r="F108" s="103">
        <v>4</v>
      </c>
      <c r="G108" s="103">
        <v>5</v>
      </c>
      <c r="H108" s="103">
        <v>6</v>
      </c>
      <c r="I108" s="103">
        <v>7</v>
      </c>
      <c r="J108" s="103"/>
    </row>
    <row r="109" spans="1:10" ht="72.75" hidden="1" customHeight="1" thickTop="1" thickBot="1" x14ac:dyDescent="0.25">
      <c r="A109" s="244"/>
      <c r="B109" s="617" t="s">
        <v>315</v>
      </c>
      <c r="C109" s="619"/>
      <c r="D109" s="374" t="s">
        <v>137</v>
      </c>
      <c r="E109" s="374" t="s">
        <v>138</v>
      </c>
      <c r="F109" s="374" t="s">
        <v>139</v>
      </c>
      <c r="G109" s="374" t="s">
        <v>140</v>
      </c>
      <c r="H109" s="374" t="s">
        <v>141</v>
      </c>
      <c r="I109" s="374" t="s">
        <v>142</v>
      </c>
      <c r="J109" s="374" t="s">
        <v>143</v>
      </c>
    </row>
    <row r="110" spans="1:10" ht="20.25" hidden="1" customHeight="1" thickTop="1" x14ac:dyDescent="0.2">
      <c r="A110" s="244"/>
      <c r="B110" s="696"/>
      <c r="C110" s="697"/>
      <c r="D110" s="423"/>
      <c r="E110" s="424"/>
      <c r="F110" s="423"/>
      <c r="G110" s="424"/>
      <c r="H110" s="423"/>
      <c r="I110" s="424"/>
      <c r="J110" s="432"/>
    </row>
    <row r="111" spans="1:10" ht="20.25" hidden="1" customHeight="1" x14ac:dyDescent="0.2">
      <c r="A111" s="244"/>
      <c r="B111" s="696"/>
      <c r="C111" s="697"/>
      <c r="D111" s="426"/>
      <c r="E111" s="427"/>
      <c r="F111" s="426"/>
      <c r="G111" s="427"/>
      <c r="H111" s="426"/>
      <c r="I111" s="427"/>
      <c r="J111" s="433"/>
    </row>
    <row r="112" spans="1:10" ht="20.25" hidden="1" customHeight="1" x14ac:dyDescent="0.2">
      <c r="A112" s="244"/>
      <c r="B112" s="696"/>
      <c r="C112" s="697"/>
      <c r="D112" s="426"/>
      <c r="E112" s="427"/>
      <c r="F112" s="426"/>
      <c r="G112" s="427"/>
      <c r="H112" s="426"/>
      <c r="I112" s="427"/>
      <c r="J112" s="433"/>
    </row>
    <row r="113" spans="1:10" ht="20.25" hidden="1" customHeight="1" thickBot="1" x14ac:dyDescent="0.25">
      <c r="A113" s="244"/>
      <c r="B113" s="696"/>
      <c r="C113" s="697"/>
      <c r="D113" s="426"/>
      <c r="E113" s="427"/>
      <c r="F113" s="426"/>
      <c r="G113" s="427"/>
      <c r="H113" s="426"/>
      <c r="I113" s="427"/>
      <c r="J113" s="434"/>
    </row>
    <row r="114" spans="1:10" ht="20.100000000000001" hidden="1" customHeight="1" thickTop="1" thickBot="1" x14ac:dyDescent="0.25">
      <c r="A114" s="244"/>
      <c r="B114" s="662" t="s">
        <v>195</v>
      </c>
      <c r="C114" s="663"/>
      <c r="D114" s="446">
        <f t="shared" ref="D114:I114" si="4">SUM(D110:D113)</f>
        <v>0</v>
      </c>
      <c r="E114" s="447">
        <f t="shared" si="4"/>
        <v>0</v>
      </c>
      <c r="F114" s="446">
        <f t="shared" si="4"/>
        <v>0</v>
      </c>
      <c r="G114" s="447">
        <f t="shared" si="4"/>
        <v>0</v>
      </c>
      <c r="H114" s="448">
        <f t="shared" si="4"/>
        <v>0</v>
      </c>
      <c r="I114" s="450">
        <f t="shared" si="4"/>
        <v>0</v>
      </c>
      <c r="J114" s="707" t="s">
        <v>147</v>
      </c>
    </row>
    <row r="115" spans="1:10" ht="13.5" hidden="1" thickTop="1" x14ac:dyDescent="0.2">
      <c r="A115" s="244"/>
      <c r="B115" s="683"/>
      <c r="C115" s="684"/>
      <c r="D115" s="683" t="s">
        <v>144</v>
      </c>
      <c r="E115" s="683" t="s">
        <v>1</v>
      </c>
      <c r="F115" s="683" t="s">
        <v>145</v>
      </c>
      <c r="G115" s="683" t="s">
        <v>1</v>
      </c>
      <c r="H115" s="683" t="s">
        <v>146</v>
      </c>
      <c r="I115" s="684" t="s">
        <v>1</v>
      </c>
      <c r="J115" s="708"/>
    </row>
    <row r="116" spans="1:10" ht="13.5" hidden="1" thickBot="1" x14ac:dyDescent="0.25">
      <c r="A116" s="244"/>
      <c r="B116" s="701"/>
      <c r="C116" s="701"/>
      <c r="D116" s="685" t="s">
        <v>302</v>
      </c>
      <c r="E116" s="685" t="s">
        <v>1</v>
      </c>
      <c r="F116" s="685" t="s">
        <v>990</v>
      </c>
      <c r="G116" s="685" t="s">
        <v>1</v>
      </c>
      <c r="H116" s="685" t="s">
        <v>991</v>
      </c>
      <c r="I116" s="685" t="s">
        <v>1</v>
      </c>
      <c r="J116" s="708"/>
    </row>
    <row r="117" spans="1:10" ht="14.25" hidden="1" thickTop="1" thickBot="1" x14ac:dyDescent="0.25">
      <c r="A117" s="244"/>
      <c r="B117" s="665"/>
      <c r="C117" s="666"/>
      <c r="D117" s="665">
        <f>IF(D114,E114/D114*100,0)</f>
        <v>0</v>
      </c>
      <c r="E117" s="666"/>
      <c r="F117" s="665">
        <f>IF(F114,G114/F114*100,0)</f>
        <v>0</v>
      </c>
      <c r="G117" s="666"/>
      <c r="H117" s="665">
        <f>IF(H114,I114/H114*100,0)</f>
        <v>0</v>
      </c>
      <c r="I117" s="666"/>
      <c r="J117" s="376" t="e">
        <f>AVERAGEIF(D117:I117,"&gt;0")</f>
        <v>#DIV/0!</v>
      </c>
    </row>
    <row r="118" spans="1:10" ht="12.75" customHeight="1" x14ac:dyDescent="0.2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</row>
    <row r="119" spans="1:10" x14ac:dyDescent="0.2">
      <c r="A119" s="244"/>
      <c r="B119" s="620" t="s">
        <v>149</v>
      </c>
      <c r="C119" s="620"/>
      <c r="D119" s="620"/>
      <c r="E119" s="620"/>
      <c r="F119" s="620"/>
      <c r="G119" s="620"/>
      <c r="H119" s="620"/>
      <c r="I119" s="620"/>
      <c r="J119" s="620"/>
    </row>
    <row r="120" spans="1:10" ht="21" customHeight="1" thickBot="1" x14ac:dyDescent="0.25">
      <c r="A120" s="244"/>
      <c r="B120" s="620" t="s">
        <v>917</v>
      </c>
      <c r="C120" s="620"/>
      <c r="D120" s="620"/>
      <c r="E120" s="620"/>
      <c r="F120" s="620"/>
      <c r="G120" s="620"/>
      <c r="H120" s="620"/>
      <c r="I120" s="620"/>
      <c r="J120" s="620"/>
    </row>
    <row r="121" spans="1:10" ht="22.5" customHeight="1" thickTop="1" thickBot="1" x14ac:dyDescent="0.25">
      <c r="A121" s="244"/>
      <c r="B121" s="659">
        <v>1</v>
      </c>
      <c r="C121" s="660"/>
      <c r="D121" s="103">
        <v>2</v>
      </c>
      <c r="E121" s="103">
        <v>3</v>
      </c>
      <c r="F121" s="103">
        <v>4</v>
      </c>
      <c r="G121" s="103">
        <v>5</v>
      </c>
      <c r="H121" s="103">
        <v>6</v>
      </c>
      <c r="I121" s="103">
        <v>7</v>
      </c>
      <c r="J121" s="103"/>
    </row>
    <row r="122" spans="1:10" ht="75.75" customHeight="1" thickTop="1" thickBot="1" x14ac:dyDescent="0.25">
      <c r="A122" s="244"/>
      <c r="B122" s="617" t="s">
        <v>315</v>
      </c>
      <c r="C122" s="619"/>
      <c r="D122" s="374" t="s">
        <v>137</v>
      </c>
      <c r="E122" s="374" t="s">
        <v>138</v>
      </c>
      <c r="F122" s="374" t="s">
        <v>139</v>
      </c>
      <c r="G122" s="374" t="s">
        <v>140</v>
      </c>
      <c r="H122" s="374" t="s">
        <v>141</v>
      </c>
      <c r="I122" s="374" t="s">
        <v>142</v>
      </c>
      <c r="J122" s="374" t="s">
        <v>143</v>
      </c>
    </row>
    <row r="123" spans="1:10" ht="20.25" customHeight="1" thickTop="1" x14ac:dyDescent="0.2">
      <c r="A123" s="244"/>
      <c r="B123" s="589" t="s">
        <v>1142</v>
      </c>
      <c r="C123" s="589"/>
      <c r="D123" s="423">
        <v>175</v>
      </c>
      <c r="E123" s="424">
        <v>0</v>
      </c>
      <c r="F123" s="423">
        <v>133</v>
      </c>
      <c r="G123" s="424">
        <v>0</v>
      </c>
      <c r="H123" s="423">
        <v>129</v>
      </c>
      <c r="I123" s="424">
        <v>0</v>
      </c>
      <c r="J123" s="425"/>
    </row>
    <row r="124" spans="1:10" ht="20.25" customHeight="1" x14ac:dyDescent="0.2">
      <c r="A124" s="244"/>
      <c r="B124" s="589" t="s">
        <v>1143</v>
      </c>
      <c r="C124" s="589"/>
      <c r="D124" s="426">
        <v>142</v>
      </c>
      <c r="E124" s="427">
        <v>2</v>
      </c>
      <c r="F124" s="426">
        <v>94</v>
      </c>
      <c r="G124" s="427">
        <v>2</v>
      </c>
      <c r="H124" s="426">
        <v>81</v>
      </c>
      <c r="I124" s="427">
        <v>3</v>
      </c>
      <c r="J124" s="428"/>
    </row>
    <row r="125" spans="1:10" ht="20.25" customHeight="1" x14ac:dyDescent="0.2">
      <c r="A125" s="244"/>
      <c r="B125" s="589" t="s">
        <v>1144</v>
      </c>
      <c r="C125" s="589"/>
      <c r="D125" s="426">
        <v>99</v>
      </c>
      <c r="E125" s="427">
        <v>1</v>
      </c>
      <c r="F125" s="426">
        <v>81</v>
      </c>
      <c r="G125" s="427">
        <v>1</v>
      </c>
      <c r="H125" s="426">
        <v>72</v>
      </c>
      <c r="I125" s="427">
        <v>1</v>
      </c>
      <c r="J125" s="428"/>
    </row>
    <row r="126" spans="1:10" ht="20.25" customHeight="1" x14ac:dyDescent="0.2">
      <c r="A126" s="244"/>
      <c r="B126" s="590" t="s">
        <v>1145</v>
      </c>
      <c r="C126" s="591"/>
      <c r="D126" s="426">
        <v>0</v>
      </c>
      <c r="E126" s="427">
        <v>0</v>
      </c>
      <c r="F126" s="426">
        <v>0</v>
      </c>
      <c r="G126" s="427">
        <v>0</v>
      </c>
      <c r="H126" s="426">
        <v>0</v>
      </c>
      <c r="I126" s="427">
        <v>0</v>
      </c>
      <c r="J126" s="428"/>
    </row>
    <row r="127" spans="1:10" ht="20.25" customHeight="1" x14ac:dyDescent="0.2">
      <c r="A127" s="244"/>
      <c r="B127" s="696"/>
      <c r="C127" s="697"/>
      <c r="D127" s="426"/>
      <c r="E127" s="427"/>
      <c r="F127" s="426"/>
      <c r="G127" s="427"/>
      <c r="H127" s="426"/>
      <c r="I127" s="427"/>
      <c r="J127" s="428"/>
    </row>
    <row r="128" spans="1:10" ht="20.25" customHeight="1" x14ac:dyDescent="0.2">
      <c r="A128" s="244"/>
      <c r="B128" s="696"/>
      <c r="C128" s="697"/>
      <c r="D128" s="426"/>
      <c r="E128" s="427"/>
      <c r="F128" s="426"/>
      <c r="G128" s="427"/>
      <c r="H128" s="426"/>
      <c r="I128" s="427"/>
      <c r="J128" s="428"/>
    </row>
    <row r="129" spans="1:10" ht="20.25" customHeight="1" x14ac:dyDescent="0.2">
      <c r="A129" s="244"/>
      <c r="B129" s="696"/>
      <c r="C129" s="697"/>
      <c r="D129" s="426"/>
      <c r="E129" s="427"/>
      <c r="F129" s="426"/>
      <c r="G129" s="427"/>
      <c r="H129" s="426"/>
      <c r="I129" s="427"/>
      <c r="J129" s="428"/>
    </row>
    <row r="130" spans="1:10" ht="20.25" customHeight="1" x14ac:dyDescent="0.2">
      <c r="A130" s="244"/>
      <c r="B130" s="696"/>
      <c r="C130" s="697"/>
      <c r="D130" s="426"/>
      <c r="E130" s="427"/>
      <c r="F130" s="426"/>
      <c r="G130" s="427"/>
      <c r="H130" s="426"/>
      <c r="I130" s="427"/>
      <c r="J130" s="428"/>
    </row>
    <row r="131" spans="1:10" ht="20.25" customHeight="1" x14ac:dyDescent="0.2">
      <c r="A131" s="244"/>
      <c r="B131" s="696"/>
      <c r="C131" s="697"/>
      <c r="D131" s="426"/>
      <c r="E131" s="427"/>
      <c r="F131" s="426"/>
      <c r="G131" s="427"/>
      <c r="H131" s="426"/>
      <c r="I131" s="427"/>
      <c r="J131" s="428"/>
    </row>
    <row r="132" spans="1:10" ht="20.25" customHeight="1" thickBot="1" x14ac:dyDescent="0.25">
      <c r="A132" s="244"/>
      <c r="B132" s="698"/>
      <c r="C132" s="699"/>
      <c r="D132" s="429"/>
      <c r="E132" s="430"/>
      <c r="F132" s="429"/>
      <c r="G132" s="430"/>
      <c r="H132" s="429"/>
      <c r="I132" s="430"/>
      <c r="J132" s="431"/>
    </row>
    <row r="133" spans="1:10" ht="20.100000000000001" customHeight="1" thickTop="1" thickBot="1" x14ac:dyDescent="0.25">
      <c r="A133" s="244"/>
      <c r="B133" s="662" t="s">
        <v>195</v>
      </c>
      <c r="C133" s="663"/>
      <c r="D133" s="446">
        <f t="shared" ref="D133:I133" si="5">SUM(D123:D132)</f>
        <v>416</v>
      </c>
      <c r="E133" s="447">
        <f t="shared" si="5"/>
        <v>3</v>
      </c>
      <c r="F133" s="446">
        <f t="shared" si="5"/>
        <v>308</v>
      </c>
      <c r="G133" s="447">
        <f t="shared" si="5"/>
        <v>3</v>
      </c>
      <c r="H133" s="448">
        <f t="shared" si="5"/>
        <v>282</v>
      </c>
      <c r="I133" s="449">
        <f t="shared" si="5"/>
        <v>4</v>
      </c>
      <c r="J133" s="707" t="s">
        <v>147</v>
      </c>
    </row>
    <row r="134" spans="1:10" ht="13.5" thickTop="1" x14ac:dyDescent="0.2">
      <c r="A134" s="244"/>
      <c r="B134" s="683"/>
      <c r="C134" s="684"/>
      <c r="D134" s="683" t="s">
        <v>144</v>
      </c>
      <c r="E134" s="683" t="s">
        <v>1</v>
      </c>
      <c r="F134" s="683" t="s">
        <v>145</v>
      </c>
      <c r="G134" s="683" t="s">
        <v>1</v>
      </c>
      <c r="H134" s="683" t="s">
        <v>146</v>
      </c>
      <c r="I134" s="684" t="s">
        <v>1</v>
      </c>
      <c r="J134" s="708"/>
    </row>
    <row r="135" spans="1:10" ht="13.5" thickBot="1" x14ac:dyDescent="0.25">
      <c r="A135" s="244"/>
      <c r="B135" s="701"/>
      <c r="C135" s="701"/>
      <c r="D135" s="685" t="s">
        <v>302</v>
      </c>
      <c r="E135" s="685" t="s">
        <v>1</v>
      </c>
      <c r="F135" s="685" t="s">
        <v>990</v>
      </c>
      <c r="G135" s="685" t="s">
        <v>1</v>
      </c>
      <c r="H135" s="685" t="s">
        <v>991</v>
      </c>
      <c r="I135" s="685" t="s">
        <v>1</v>
      </c>
      <c r="J135" s="708"/>
    </row>
    <row r="136" spans="1:10" ht="14.25" thickTop="1" thickBot="1" x14ac:dyDescent="0.25">
      <c r="A136" s="244"/>
      <c r="B136" s="665"/>
      <c r="C136" s="666"/>
      <c r="D136" s="665">
        <f>+E133/D133*100</f>
        <v>0.72115384615384615</v>
      </c>
      <c r="E136" s="666"/>
      <c r="F136" s="665">
        <f>+G133/F133*100</f>
        <v>0.97402597402597402</v>
      </c>
      <c r="G136" s="666"/>
      <c r="H136" s="665">
        <f>+I133/H133*100</f>
        <v>1.4184397163120568</v>
      </c>
      <c r="I136" s="666"/>
      <c r="J136" s="376">
        <f>AVERAGEIF(D136:I136,"&gt;0")</f>
        <v>1.0378731788306255</v>
      </c>
    </row>
    <row r="137" spans="1:10" ht="13.5" thickTop="1" x14ac:dyDescent="0.2">
      <c r="A137" s="244"/>
      <c r="B137" s="375"/>
      <c r="C137" s="375"/>
      <c r="D137" s="375"/>
      <c r="E137" s="375"/>
      <c r="F137" s="375"/>
      <c r="G137" s="375"/>
      <c r="H137" s="375"/>
      <c r="I137" s="244"/>
      <c r="J137" s="244"/>
    </row>
    <row r="138" spans="1:10" x14ac:dyDescent="0.2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</row>
    <row r="139" spans="1:10" x14ac:dyDescent="0.2">
      <c r="A139" s="244"/>
      <c r="B139" s="620" t="s">
        <v>151</v>
      </c>
      <c r="C139" s="620" t="s">
        <v>1</v>
      </c>
      <c r="D139" s="244"/>
      <c r="E139" s="244"/>
      <c r="F139" s="244"/>
      <c r="G139" s="244"/>
      <c r="H139" s="244"/>
      <c r="I139" s="244"/>
      <c r="J139" s="244"/>
    </row>
    <row r="140" spans="1:10" ht="33.75" customHeight="1" thickBot="1" x14ac:dyDescent="0.25">
      <c r="A140" s="244"/>
      <c r="B140" s="620" t="s">
        <v>152</v>
      </c>
      <c r="C140" s="620" t="s">
        <v>1</v>
      </c>
      <c r="D140" s="244"/>
      <c r="E140" s="244"/>
      <c r="F140" s="244"/>
      <c r="G140" s="244"/>
      <c r="H140" s="244"/>
      <c r="I140" s="244"/>
      <c r="J140" s="244"/>
    </row>
    <row r="141" spans="1:10" ht="14.25" thickTop="1" thickBot="1" x14ac:dyDescent="0.25">
      <c r="A141" s="244"/>
      <c r="B141" s="700" t="s">
        <v>61</v>
      </c>
      <c r="C141" s="593" t="s">
        <v>153</v>
      </c>
      <c r="D141" s="244"/>
      <c r="E141" s="244"/>
      <c r="F141" s="244"/>
      <c r="G141" s="244"/>
      <c r="H141" s="244"/>
      <c r="I141" s="244"/>
      <c r="J141" s="244"/>
    </row>
    <row r="142" spans="1:10" ht="14.25" thickTop="1" thickBot="1" x14ac:dyDescent="0.25">
      <c r="A142" s="244"/>
      <c r="B142" s="451" t="s">
        <v>81</v>
      </c>
      <c r="C142" s="452">
        <f>+J102</f>
        <v>0.46933368174568374</v>
      </c>
      <c r="D142" s="244"/>
      <c r="E142" s="244"/>
      <c r="F142" s="244"/>
      <c r="G142" s="244"/>
      <c r="H142" s="244"/>
      <c r="I142" s="244"/>
      <c r="J142" s="244"/>
    </row>
    <row r="143" spans="1:10" ht="19.5" customHeight="1" thickTop="1" thickBot="1" x14ac:dyDescent="0.25">
      <c r="A143" s="244"/>
      <c r="B143" s="451" t="s">
        <v>914</v>
      </c>
      <c r="C143" s="452" t="e">
        <f>+J117</f>
        <v>#DIV/0!</v>
      </c>
      <c r="D143" s="244"/>
      <c r="E143" s="244"/>
      <c r="F143" s="244"/>
      <c r="G143" s="244"/>
      <c r="H143" s="244"/>
      <c r="I143" s="244"/>
      <c r="J143" s="244"/>
    </row>
    <row r="144" spans="1:10" ht="18" customHeight="1" thickTop="1" thickBot="1" x14ac:dyDescent="0.25">
      <c r="A144" s="244"/>
      <c r="B144" s="451" t="s">
        <v>915</v>
      </c>
      <c r="C144" s="452">
        <f>+J136</f>
        <v>1.0378731788306255</v>
      </c>
      <c r="D144" s="244"/>
      <c r="E144" s="244"/>
      <c r="F144" s="244"/>
      <c r="G144" s="244"/>
      <c r="H144" s="244"/>
      <c r="I144" s="244"/>
      <c r="J144" s="244"/>
    </row>
    <row r="145" spans="1:10" ht="14.25" thickTop="1" thickBot="1" x14ac:dyDescent="0.25">
      <c r="A145" s="244"/>
      <c r="B145" s="453" t="s">
        <v>154</v>
      </c>
      <c r="C145" s="454">
        <f>AVERAGEIF(C142:C144,"&gt;0")</f>
        <v>0.75360343028815457</v>
      </c>
      <c r="D145" s="244"/>
      <c r="E145" s="244"/>
      <c r="F145" s="244"/>
      <c r="G145" s="244"/>
      <c r="H145" s="244"/>
      <c r="I145" s="244"/>
      <c r="J145" s="244"/>
    </row>
    <row r="146" spans="1:10" ht="13.5" thickTop="1" x14ac:dyDescent="0.2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</row>
    <row r="147" spans="1:10" x14ac:dyDescent="0.2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</row>
    <row r="148" spans="1:10" ht="15" x14ac:dyDescent="0.25">
      <c r="A148" s="393" t="s">
        <v>155</v>
      </c>
      <c r="B148" s="244"/>
      <c r="C148" s="244"/>
      <c r="D148" s="244"/>
      <c r="E148" s="244"/>
      <c r="F148" s="244"/>
      <c r="G148" s="244"/>
      <c r="H148" s="244"/>
      <c r="I148" s="244"/>
      <c r="J148" s="244"/>
    </row>
    <row r="149" spans="1:10" ht="15" x14ac:dyDescent="0.25">
      <c r="A149" s="394" t="s">
        <v>156</v>
      </c>
      <c r="B149" s="244"/>
      <c r="C149" s="244"/>
      <c r="D149" s="244"/>
      <c r="E149" s="244"/>
      <c r="F149" s="244"/>
      <c r="G149" s="244"/>
      <c r="H149" s="244"/>
      <c r="I149" s="244"/>
      <c r="J149" s="244"/>
    </row>
    <row r="150" spans="1:10" x14ac:dyDescent="0.2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</row>
    <row r="151" spans="1:10" x14ac:dyDescent="0.2">
      <c r="A151" s="244"/>
      <c r="B151" s="620" t="s">
        <v>162</v>
      </c>
      <c r="C151" s="620"/>
      <c r="D151" s="620"/>
      <c r="E151" s="620"/>
      <c r="F151" s="620"/>
      <c r="G151" s="620"/>
      <c r="H151" s="620"/>
      <c r="I151" s="620"/>
      <c r="J151" s="620"/>
    </row>
    <row r="152" spans="1:10" ht="12.75" customHeight="1" thickBot="1" x14ac:dyDescent="0.25">
      <c r="A152" s="244"/>
      <c r="B152" s="620" t="s">
        <v>918</v>
      </c>
      <c r="C152" s="620"/>
      <c r="D152" s="620"/>
      <c r="E152" s="620"/>
      <c r="F152" s="620"/>
      <c r="G152" s="620"/>
      <c r="H152" s="620"/>
      <c r="I152" s="620"/>
      <c r="J152" s="620"/>
    </row>
    <row r="153" spans="1:10" ht="20.25" customHeight="1" thickTop="1" thickBot="1" x14ac:dyDescent="0.25">
      <c r="A153" s="244"/>
      <c r="B153" s="657">
        <v>1</v>
      </c>
      <c r="C153" s="658"/>
      <c r="D153" s="422">
        <v>2</v>
      </c>
      <c r="E153" s="422">
        <v>3</v>
      </c>
      <c r="F153" s="422">
        <v>4</v>
      </c>
      <c r="G153" s="422">
        <v>5</v>
      </c>
      <c r="H153" s="422">
        <v>6</v>
      </c>
      <c r="I153" s="422">
        <v>7</v>
      </c>
      <c r="J153" s="422"/>
    </row>
    <row r="154" spans="1:10" ht="60" customHeight="1" thickTop="1" thickBot="1" x14ac:dyDescent="0.25">
      <c r="A154" s="244"/>
      <c r="B154" s="617" t="s">
        <v>315</v>
      </c>
      <c r="C154" s="619"/>
      <c r="D154" s="374" t="s">
        <v>988</v>
      </c>
      <c r="E154" s="374" t="s">
        <v>137</v>
      </c>
      <c r="F154" s="374" t="s">
        <v>989</v>
      </c>
      <c r="G154" s="374" t="s">
        <v>139</v>
      </c>
      <c r="H154" s="374" t="s">
        <v>159</v>
      </c>
      <c r="I154" s="374" t="s">
        <v>141</v>
      </c>
      <c r="J154" s="374" t="s">
        <v>160</v>
      </c>
    </row>
    <row r="155" spans="1:10" ht="20.25" customHeight="1" thickTop="1" x14ac:dyDescent="0.2">
      <c r="A155" s="244"/>
      <c r="B155" s="696" t="s">
        <v>1141</v>
      </c>
      <c r="C155" s="697"/>
      <c r="D155" s="423">
        <v>16</v>
      </c>
      <c r="E155" s="423">
        <v>411</v>
      </c>
      <c r="F155" s="423">
        <v>1</v>
      </c>
      <c r="G155" s="423">
        <v>334</v>
      </c>
      <c r="H155" s="423">
        <v>1</v>
      </c>
      <c r="I155" s="423">
        <v>310</v>
      </c>
      <c r="J155" s="425"/>
    </row>
    <row r="156" spans="1:10" ht="20.25" customHeight="1" x14ac:dyDescent="0.2">
      <c r="A156" s="244"/>
      <c r="B156" s="696"/>
      <c r="C156" s="697"/>
      <c r="D156" s="426"/>
      <c r="E156" s="427"/>
      <c r="F156" s="426"/>
      <c r="G156" s="427"/>
      <c r="H156" s="426"/>
      <c r="I156" s="427"/>
      <c r="J156" s="428"/>
    </row>
    <row r="157" spans="1:10" ht="20.25" customHeight="1" x14ac:dyDescent="0.2">
      <c r="A157" s="244"/>
      <c r="B157" s="696"/>
      <c r="C157" s="697"/>
      <c r="D157" s="426"/>
      <c r="E157" s="427"/>
      <c r="F157" s="426"/>
      <c r="G157" s="427"/>
      <c r="H157" s="426"/>
      <c r="I157" s="427"/>
      <c r="J157" s="428"/>
    </row>
    <row r="158" spans="1:10" ht="20.25" customHeight="1" x14ac:dyDescent="0.2">
      <c r="A158" s="244"/>
      <c r="B158" s="696"/>
      <c r="C158" s="697"/>
      <c r="D158" s="426"/>
      <c r="E158" s="427"/>
      <c r="F158" s="426"/>
      <c r="G158" s="427"/>
      <c r="H158" s="426"/>
      <c r="I158" s="427"/>
      <c r="J158" s="428"/>
    </row>
    <row r="159" spans="1:10" ht="20.25" customHeight="1" x14ac:dyDescent="0.2">
      <c r="A159" s="244"/>
      <c r="B159" s="696"/>
      <c r="C159" s="697"/>
      <c r="D159" s="426"/>
      <c r="E159" s="427"/>
      <c r="F159" s="426"/>
      <c r="G159" s="427"/>
      <c r="H159" s="426"/>
      <c r="I159" s="427"/>
      <c r="J159" s="428"/>
    </row>
    <row r="160" spans="1:10" ht="20.25" customHeight="1" x14ac:dyDescent="0.2">
      <c r="A160" s="244"/>
      <c r="B160" s="696"/>
      <c r="C160" s="697"/>
      <c r="D160" s="426"/>
      <c r="E160" s="427"/>
      <c r="F160" s="426"/>
      <c r="G160" s="427"/>
      <c r="H160" s="426"/>
      <c r="I160" s="427"/>
      <c r="J160" s="428"/>
    </row>
    <row r="161" spans="1:10" ht="20.25" customHeight="1" x14ac:dyDescent="0.2">
      <c r="A161" s="244"/>
      <c r="B161" s="696"/>
      <c r="C161" s="697"/>
      <c r="D161" s="426"/>
      <c r="E161" s="427"/>
      <c r="F161" s="426"/>
      <c r="G161" s="427"/>
      <c r="H161" s="426"/>
      <c r="I161" s="427"/>
      <c r="J161" s="428"/>
    </row>
    <row r="162" spans="1:10" ht="20.25" customHeight="1" x14ac:dyDescent="0.2">
      <c r="A162" s="244"/>
      <c r="B162" s="696"/>
      <c r="C162" s="697"/>
      <c r="D162" s="426"/>
      <c r="E162" s="427"/>
      <c r="F162" s="426"/>
      <c r="G162" s="427"/>
      <c r="H162" s="426"/>
      <c r="I162" s="427"/>
      <c r="J162" s="428"/>
    </row>
    <row r="163" spans="1:10" ht="20.25" customHeight="1" x14ac:dyDescent="0.2">
      <c r="A163" s="244"/>
      <c r="B163" s="696"/>
      <c r="C163" s="697"/>
      <c r="D163" s="426"/>
      <c r="E163" s="427"/>
      <c r="F163" s="426"/>
      <c r="G163" s="427"/>
      <c r="H163" s="426"/>
      <c r="I163" s="427"/>
      <c r="J163" s="428"/>
    </row>
    <row r="164" spans="1:10" ht="20.25" customHeight="1" thickBot="1" x14ac:dyDescent="0.25">
      <c r="A164" s="244"/>
      <c r="B164" s="698"/>
      <c r="C164" s="699"/>
      <c r="D164" s="429"/>
      <c r="E164" s="430"/>
      <c r="F164" s="429"/>
      <c r="G164" s="430"/>
      <c r="H164" s="429"/>
      <c r="I164" s="430"/>
      <c r="J164" s="431"/>
    </row>
    <row r="165" spans="1:10" ht="20.100000000000001" customHeight="1" thickTop="1" thickBot="1" x14ac:dyDescent="0.25">
      <c r="A165" s="244"/>
      <c r="B165" s="662" t="s">
        <v>195</v>
      </c>
      <c r="C165" s="663"/>
      <c r="D165" s="446">
        <f>SUM(D155:D164)</f>
        <v>16</v>
      </c>
      <c r="E165" s="447">
        <f t="shared" ref="E165:I165" si="6">SUM(E155:E164)</f>
        <v>411</v>
      </c>
      <c r="F165" s="446">
        <f t="shared" si="6"/>
        <v>1</v>
      </c>
      <c r="G165" s="447">
        <f t="shared" si="6"/>
        <v>334</v>
      </c>
      <c r="H165" s="448">
        <f t="shared" si="6"/>
        <v>1</v>
      </c>
      <c r="I165" s="449">
        <f t="shared" si="6"/>
        <v>310</v>
      </c>
      <c r="J165" s="707" t="s">
        <v>147</v>
      </c>
    </row>
    <row r="166" spans="1:10" ht="13.5" thickTop="1" x14ac:dyDescent="0.2">
      <c r="A166" s="244"/>
      <c r="B166" s="683"/>
      <c r="C166" s="684"/>
      <c r="D166" s="683" t="s">
        <v>144</v>
      </c>
      <c r="E166" s="683" t="s">
        <v>1</v>
      </c>
      <c r="F166" s="683" t="s">
        <v>145</v>
      </c>
      <c r="G166" s="683" t="s">
        <v>1</v>
      </c>
      <c r="H166" s="683" t="s">
        <v>146</v>
      </c>
      <c r="I166" s="684" t="s">
        <v>1</v>
      </c>
      <c r="J166" s="708"/>
    </row>
    <row r="167" spans="1:10" ht="13.5" thickBot="1" x14ac:dyDescent="0.25">
      <c r="A167" s="244"/>
      <c r="B167" s="701"/>
      <c r="C167" s="701"/>
      <c r="D167" s="685" t="s">
        <v>302</v>
      </c>
      <c r="E167" s="685" t="s">
        <v>1</v>
      </c>
      <c r="F167" s="685" t="s">
        <v>990</v>
      </c>
      <c r="G167" s="685" t="s">
        <v>1</v>
      </c>
      <c r="H167" s="685" t="s">
        <v>991</v>
      </c>
      <c r="I167" s="685" t="s">
        <v>1</v>
      </c>
      <c r="J167" s="708"/>
    </row>
    <row r="168" spans="1:10" ht="14.25" thickTop="1" thickBot="1" x14ac:dyDescent="0.25">
      <c r="A168" s="244"/>
      <c r="B168" s="665"/>
      <c r="C168" s="666"/>
      <c r="D168" s="665">
        <f>+D165/E165*100</f>
        <v>3.8929440389294405</v>
      </c>
      <c r="E168" s="666"/>
      <c r="F168" s="665">
        <f>+F165/G165*100</f>
        <v>0.29940119760479045</v>
      </c>
      <c r="G168" s="666"/>
      <c r="H168" s="665">
        <f>+H165/I165*100</f>
        <v>0.32258064516129031</v>
      </c>
      <c r="I168" s="666"/>
      <c r="J168" s="376">
        <f>AVERAGEIF(D168:I168,"&gt;0")</f>
        <v>1.504975293898507</v>
      </c>
    </row>
    <row r="169" spans="1:10" ht="13.5" thickTop="1" x14ac:dyDescent="0.2">
      <c r="A169" s="244"/>
      <c r="B169" s="244"/>
      <c r="C169" s="244"/>
      <c r="D169" s="244"/>
      <c r="E169" s="244"/>
      <c r="F169" s="244"/>
      <c r="G169" s="244"/>
      <c r="H169" s="244"/>
      <c r="I169" s="244"/>
      <c r="J169" s="244"/>
    </row>
    <row r="170" spans="1:10" x14ac:dyDescent="0.2">
      <c r="A170" s="244"/>
      <c r="B170" s="244"/>
      <c r="C170" s="244"/>
      <c r="D170" s="244"/>
      <c r="E170" s="244"/>
      <c r="F170" s="244"/>
      <c r="G170" s="244"/>
      <c r="H170" s="244"/>
      <c r="I170" s="244"/>
      <c r="J170" s="244"/>
    </row>
    <row r="171" spans="1:10" hidden="1" x14ac:dyDescent="0.2">
      <c r="A171" s="244"/>
      <c r="B171" s="620" t="s">
        <v>161</v>
      </c>
      <c r="C171" s="620"/>
      <c r="D171" s="620"/>
      <c r="E171" s="620"/>
      <c r="F171" s="620"/>
      <c r="G171" s="620"/>
      <c r="H171" s="620"/>
      <c r="I171" s="620"/>
      <c r="J171" s="620"/>
    </row>
    <row r="172" spans="1:10" ht="12.75" hidden="1" customHeight="1" thickBot="1" x14ac:dyDescent="0.25">
      <c r="A172" s="244"/>
      <c r="B172" s="620" t="s">
        <v>960</v>
      </c>
      <c r="C172" s="620"/>
      <c r="D172" s="620"/>
      <c r="E172" s="620"/>
      <c r="F172" s="620"/>
      <c r="G172" s="620"/>
      <c r="H172" s="620"/>
      <c r="I172" s="620"/>
      <c r="J172" s="620"/>
    </row>
    <row r="173" spans="1:10" ht="14.25" hidden="1" thickTop="1" thickBot="1" x14ac:dyDescent="0.25">
      <c r="A173" s="244"/>
      <c r="B173" s="659">
        <v>1</v>
      </c>
      <c r="C173" s="660"/>
      <c r="D173" s="103">
        <v>2</v>
      </c>
      <c r="E173" s="103">
        <v>3</v>
      </c>
      <c r="F173" s="103">
        <v>4</v>
      </c>
      <c r="G173" s="103">
        <v>5</v>
      </c>
      <c r="H173" s="103">
        <v>6</v>
      </c>
      <c r="I173" s="103">
        <v>7</v>
      </c>
      <c r="J173" s="455"/>
    </row>
    <row r="174" spans="1:10" ht="60" hidden="1" customHeight="1" thickTop="1" thickBot="1" x14ac:dyDescent="0.25">
      <c r="A174" s="244"/>
      <c r="B174" s="617" t="s">
        <v>315</v>
      </c>
      <c r="C174" s="619"/>
      <c r="D174" s="374" t="s">
        <v>157</v>
      </c>
      <c r="E174" s="374" t="s">
        <v>137</v>
      </c>
      <c r="F174" s="374" t="s">
        <v>158</v>
      </c>
      <c r="G174" s="374" t="s">
        <v>139</v>
      </c>
      <c r="H174" s="374" t="s">
        <v>159</v>
      </c>
      <c r="I174" s="374" t="s">
        <v>141</v>
      </c>
      <c r="J174" s="374" t="s">
        <v>160</v>
      </c>
    </row>
    <row r="175" spans="1:10" ht="20.25" hidden="1" customHeight="1" thickTop="1" x14ac:dyDescent="0.2">
      <c r="A175" s="244"/>
      <c r="B175" s="696"/>
      <c r="C175" s="697"/>
      <c r="D175" s="423"/>
      <c r="E175" s="424"/>
      <c r="F175" s="423"/>
      <c r="G175" s="424"/>
      <c r="H175" s="423"/>
      <c r="I175" s="424"/>
      <c r="J175" s="432"/>
    </row>
    <row r="176" spans="1:10" ht="20.25" hidden="1" customHeight="1" x14ac:dyDescent="0.2">
      <c r="A176" s="244"/>
      <c r="B176" s="696"/>
      <c r="C176" s="697"/>
      <c r="D176" s="426"/>
      <c r="E176" s="427"/>
      <c r="F176" s="426"/>
      <c r="G176" s="427"/>
      <c r="H176" s="426"/>
      <c r="I176" s="427"/>
      <c r="J176" s="433"/>
    </row>
    <row r="177" spans="1:10" ht="20.25" hidden="1" customHeight="1" x14ac:dyDescent="0.2">
      <c r="A177" s="244"/>
      <c r="B177" s="696"/>
      <c r="C177" s="697"/>
      <c r="D177" s="426"/>
      <c r="E177" s="427"/>
      <c r="F177" s="426"/>
      <c r="G177" s="427"/>
      <c r="H177" s="426"/>
      <c r="I177" s="427"/>
      <c r="J177" s="433"/>
    </row>
    <row r="178" spans="1:10" ht="20.25" hidden="1" customHeight="1" thickBot="1" x14ac:dyDescent="0.25">
      <c r="A178" s="244"/>
      <c r="B178" s="696"/>
      <c r="C178" s="697"/>
      <c r="D178" s="426"/>
      <c r="E178" s="427"/>
      <c r="F178" s="426"/>
      <c r="G178" s="427"/>
      <c r="H178" s="426"/>
      <c r="I178" s="427"/>
      <c r="J178" s="434"/>
    </row>
    <row r="179" spans="1:10" ht="20.100000000000001" hidden="1" customHeight="1" thickTop="1" thickBot="1" x14ac:dyDescent="0.25">
      <c r="A179" s="244"/>
      <c r="B179" s="662" t="s">
        <v>195</v>
      </c>
      <c r="C179" s="663"/>
      <c r="D179" s="446">
        <f t="shared" ref="D179:I179" si="7">SUM(D175:D178)</f>
        <v>0</v>
      </c>
      <c r="E179" s="447">
        <f t="shared" si="7"/>
        <v>0</v>
      </c>
      <c r="F179" s="446">
        <f t="shared" si="7"/>
        <v>0</v>
      </c>
      <c r="G179" s="447">
        <f t="shared" si="7"/>
        <v>0</v>
      </c>
      <c r="H179" s="448">
        <f t="shared" si="7"/>
        <v>0</v>
      </c>
      <c r="I179" s="450">
        <f t="shared" si="7"/>
        <v>0</v>
      </c>
      <c r="J179" s="707" t="s">
        <v>147</v>
      </c>
    </row>
    <row r="180" spans="1:10" ht="13.5" hidden="1" thickTop="1" x14ac:dyDescent="0.2">
      <c r="A180" s="244"/>
      <c r="B180" s="683"/>
      <c r="C180" s="684"/>
      <c r="D180" s="683" t="s">
        <v>144</v>
      </c>
      <c r="E180" s="683" t="s">
        <v>1</v>
      </c>
      <c r="F180" s="683" t="s">
        <v>145</v>
      </c>
      <c r="G180" s="683" t="s">
        <v>1</v>
      </c>
      <c r="H180" s="683" t="s">
        <v>146</v>
      </c>
      <c r="I180" s="684" t="s">
        <v>1</v>
      </c>
      <c r="J180" s="708"/>
    </row>
    <row r="181" spans="1:10" ht="13.5" hidden="1" thickBot="1" x14ac:dyDescent="0.25">
      <c r="A181" s="244"/>
      <c r="B181" s="701"/>
      <c r="C181" s="701"/>
      <c r="D181" s="685" t="s">
        <v>302</v>
      </c>
      <c r="E181" s="685" t="s">
        <v>1</v>
      </c>
      <c r="F181" s="685" t="s">
        <v>990</v>
      </c>
      <c r="G181" s="685" t="s">
        <v>1</v>
      </c>
      <c r="H181" s="685" t="s">
        <v>991</v>
      </c>
      <c r="I181" s="685" t="s">
        <v>1</v>
      </c>
      <c r="J181" s="708"/>
    </row>
    <row r="182" spans="1:10" ht="14.25" hidden="1" thickTop="1" thickBot="1" x14ac:dyDescent="0.25">
      <c r="A182" s="244"/>
      <c r="B182" s="665"/>
      <c r="C182" s="666"/>
      <c r="D182" s="665" t="e">
        <f>+D179/E179*100</f>
        <v>#DIV/0!</v>
      </c>
      <c r="E182" s="666"/>
      <c r="F182" s="665" t="e">
        <f>+F179/G179*100</f>
        <v>#DIV/0!</v>
      </c>
      <c r="G182" s="666"/>
      <c r="H182" s="665" t="e">
        <f>+H179/I179*100</f>
        <v>#DIV/0!</v>
      </c>
      <c r="I182" s="666"/>
      <c r="J182" s="376" t="e">
        <f>AVERAGEIF(D182:I182,"&gt;0")</f>
        <v>#DIV/0!</v>
      </c>
    </row>
    <row r="183" spans="1:10" x14ac:dyDescent="0.2">
      <c r="A183" s="244"/>
      <c r="B183" s="244"/>
      <c r="C183" s="244"/>
      <c r="D183" s="244"/>
      <c r="E183" s="244"/>
      <c r="F183" s="244"/>
      <c r="G183" s="244"/>
      <c r="H183" s="244"/>
      <c r="I183" s="244"/>
      <c r="J183" s="244"/>
    </row>
    <row r="184" spans="1:10" x14ac:dyDescent="0.2">
      <c r="A184" s="244"/>
      <c r="B184" s="244"/>
      <c r="C184" s="244"/>
      <c r="D184" s="244"/>
      <c r="E184" s="244"/>
      <c r="F184" s="244"/>
      <c r="G184" s="244"/>
      <c r="H184" s="244"/>
      <c r="I184" s="244"/>
      <c r="J184" s="244"/>
    </row>
    <row r="185" spans="1:10" x14ac:dyDescent="0.2">
      <c r="A185" s="244"/>
      <c r="B185" s="620" t="s">
        <v>162</v>
      </c>
      <c r="C185" s="620"/>
      <c r="D185" s="620"/>
      <c r="E185" s="620"/>
      <c r="F185" s="620"/>
      <c r="G185" s="620"/>
      <c r="H185" s="620"/>
      <c r="I185" s="620"/>
      <c r="J185" s="620"/>
    </row>
    <row r="186" spans="1:10" ht="12.75" customHeight="1" thickBot="1" x14ac:dyDescent="0.25">
      <c r="A186" s="244"/>
      <c r="B186" s="620" t="s">
        <v>919</v>
      </c>
      <c r="C186" s="620"/>
      <c r="D186" s="620"/>
      <c r="E186" s="620"/>
      <c r="F186" s="620"/>
      <c r="G186" s="620"/>
      <c r="H186" s="620"/>
      <c r="I186" s="620"/>
      <c r="J186" s="620"/>
    </row>
    <row r="187" spans="1:10" ht="14.25" thickTop="1" thickBot="1" x14ac:dyDescent="0.25">
      <c r="A187" s="244"/>
      <c r="B187" s="659">
        <v>1</v>
      </c>
      <c r="C187" s="660"/>
      <c r="D187" s="103">
        <v>2</v>
      </c>
      <c r="E187" s="103">
        <v>3</v>
      </c>
      <c r="F187" s="103">
        <v>4</v>
      </c>
      <c r="G187" s="103">
        <v>5</v>
      </c>
      <c r="H187" s="103">
        <v>6</v>
      </c>
      <c r="I187" s="103">
        <v>7</v>
      </c>
      <c r="J187" s="455"/>
    </row>
    <row r="188" spans="1:10" ht="60" customHeight="1" thickTop="1" thickBot="1" x14ac:dyDescent="0.25">
      <c r="A188" s="244"/>
      <c r="B188" s="617" t="s">
        <v>315</v>
      </c>
      <c r="C188" s="619"/>
      <c r="D188" s="374" t="s">
        <v>157</v>
      </c>
      <c r="E188" s="374" t="s">
        <v>137</v>
      </c>
      <c r="F188" s="374" t="s">
        <v>158</v>
      </c>
      <c r="G188" s="374" t="s">
        <v>139</v>
      </c>
      <c r="H188" s="374" t="s">
        <v>159</v>
      </c>
      <c r="I188" s="374" t="s">
        <v>141</v>
      </c>
      <c r="J188" s="374" t="s">
        <v>160</v>
      </c>
    </row>
    <row r="189" spans="1:10" ht="20.25" customHeight="1" thickTop="1" x14ac:dyDescent="0.2">
      <c r="A189" s="244"/>
      <c r="B189" s="589" t="s">
        <v>1142</v>
      </c>
      <c r="C189" s="589"/>
      <c r="D189" s="423">
        <v>5</v>
      </c>
      <c r="E189" s="424">
        <v>175</v>
      </c>
      <c r="F189" s="423">
        <v>0</v>
      </c>
      <c r="G189" s="424">
        <v>133</v>
      </c>
      <c r="H189" s="423">
        <v>1</v>
      </c>
      <c r="I189" s="424">
        <v>129</v>
      </c>
      <c r="J189" s="425"/>
    </row>
    <row r="190" spans="1:10" ht="20.25" customHeight="1" x14ac:dyDescent="0.2">
      <c r="A190" s="244"/>
      <c r="B190" s="589" t="s">
        <v>1143</v>
      </c>
      <c r="C190" s="589"/>
      <c r="D190" s="426">
        <v>11</v>
      </c>
      <c r="E190" s="427">
        <v>142</v>
      </c>
      <c r="F190" s="426">
        <v>3</v>
      </c>
      <c r="G190" s="427">
        <v>94</v>
      </c>
      <c r="H190" s="426">
        <v>1</v>
      </c>
      <c r="I190" s="427">
        <v>81</v>
      </c>
      <c r="J190" s="428"/>
    </row>
    <row r="191" spans="1:10" ht="20.25" customHeight="1" x14ac:dyDescent="0.2">
      <c r="A191" s="244"/>
      <c r="B191" s="589" t="s">
        <v>1144</v>
      </c>
      <c r="C191" s="589"/>
      <c r="D191" s="426">
        <v>5</v>
      </c>
      <c r="E191" s="427">
        <v>99</v>
      </c>
      <c r="F191" s="426">
        <v>1</v>
      </c>
      <c r="G191" s="427">
        <v>81</v>
      </c>
      <c r="H191" s="426">
        <v>5</v>
      </c>
      <c r="I191" s="427">
        <v>72</v>
      </c>
      <c r="J191" s="428"/>
    </row>
    <row r="192" spans="1:10" ht="20.25" customHeight="1" x14ac:dyDescent="0.2">
      <c r="A192" s="244"/>
      <c r="B192" s="590" t="s">
        <v>1145</v>
      </c>
      <c r="C192" s="591"/>
      <c r="D192" s="426">
        <v>0</v>
      </c>
      <c r="E192" s="427">
        <v>0</v>
      </c>
      <c r="F192" s="426">
        <v>0</v>
      </c>
      <c r="G192" s="427">
        <v>0</v>
      </c>
      <c r="H192" s="426">
        <v>0</v>
      </c>
      <c r="I192" s="427">
        <v>0</v>
      </c>
      <c r="J192" s="428"/>
    </row>
    <row r="193" spans="1:10" ht="20.25" customHeight="1" x14ac:dyDescent="0.2">
      <c r="A193" s="244"/>
      <c r="B193" s="696"/>
      <c r="C193" s="697"/>
      <c r="D193" s="426"/>
      <c r="E193" s="427"/>
      <c r="F193" s="426"/>
      <c r="G193" s="427"/>
      <c r="H193" s="426"/>
      <c r="I193" s="427"/>
      <c r="J193" s="428"/>
    </row>
    <row r="194" spans="1:10" ht="20.25" customHeight="1" x14ac:dyDescent="0.2">
      <c r="A194" s="244"/>
      <c r="B194" s="696"/>
      <c r="C194" s="697"/>
      <c r="D194" s="426"/>
      <c r="E194" s="427"/>
      <c r="F194" s="426"/>
      <c r="G194" s="427"/>
      <c r="H194" s="426"/>
      <c r="I194" s="427"/>
      <c r="J194" s="428"/>
    </row>
    <row r="195" spans="1:10" ht="20.25" customHeight="1" x14ac:dyDescent="0.2">
      <c r="A195" s="244"/>
      <c r="B195" s="696"/>
      <c r="C195" s="697"/>
      <c r="D195" s="426"/>
      <c r="E195" s="427"/>
      <c r="F195" s="426"/>
      <c r="G195" s="427"/>
      <c r="H195" s="426"/>
      <c r="I195" s="427"/>
      <c r="J195" s="428"/>
    </row>
    <row r="196" spans="1:10" ht="20.25" customHeight="1" x14ac:dyDescent="0.2">
      <c r="A196" s="244"/>
      <c r="B196" s="696"/>
      <c r="C196" s="697"/>
      <c r="D196" s="426"/>
      <c r="E196" s="427"/>
      <c r="F196" s="426"/>
      <c r="G196" s="427"/>
      <c r="H196" s="426"/>
      <c r="I196" s="427"/>
      <c r="J196" s="428"/>
    </row>
    <row r="197" spans="1:10" ht="20.25" customHeight="1" x14ac:dyDescent="0.2">
      <c r="A197" s="244"/>
      <c r="B197" s="696"/>
      <c r="C197" s="697"/>
      <c r="D197" s="426"/>
      <c r="E197" s="427"/>
      <c r="F197" s="426"/>
      <c r="G197" s="427"/>
      <c r="H197" s="426"/>
      <c r="I197" s="427"/>
      <c r="J197" s="428"/>
    </row>
    <row r="198" spans="1:10" ht="20.25" customHeight="1" thickBot="1" x14ac:dyDescent="0.25">
      <c r="A198" s="244"/>
      <c r="B198" s="698"/>
      <c r="C198" s="699"/>
      <c r="D198" s="429"/>
      <c r="E198" s="430"/>
      <c r="F198" s="429"/>
      <c r="G198" s="430"/>
      <c r="H198" s="429"/>
      <c r="I198" s="430"/>
      <c r="J198" s="431"/>
    </row>
    <row r="199" spans="1:10" ht="20.100000000000001" customHeight="1" thickTop="1" thickBot="1" x14ac:dyDescent="0.25">
      <c r="A199" s="244"/>
      <c r="B199" s="662" t="s">
        <v>195</v>
      </c>
      <c r="C199" s="663"/>
      <c r="D199" s="446">
        <f t="shared" ref="D199:I199" si="8">SUM(D189:D198)</f>
        <v>21</v>
      </c>
      <c r="E199" s="447">
        <f t="shared" si="8"/>
        <v>416</v>
      </c>
      <c r="F199" s="446">
        <f t="shared" si="8"/>
        <v>4</v>
      </c>
      <c r="G199" s="447">
        <f t="shared" si="8"/>
        <v>308</v>
      </c>
      <c r="H199" s="448">
        <f t="shared" si="8"/>
        <v>7</v>
      </c>
      <c r="I199" s="449">
        <f t="shared" si="8"/>
        <v>282</v>
      </c>
      <c r="J199" s="707" t="s">
        <v>147</v>
      </c>
    </row>
    <row r="200" spans="1:10" ht="13.5" thickTop="1" x14ac:dyDescent="0.2">
      <c r="A200" s="244"/>
      <c r="B200" s="683"/>
      <c r="C200" s="684"/>
      <c r="D200" s="683" t="s">
        <v>144</v>
      </c>
      <c r="E200" s="683" t="s">
        <v>1</v>
      </c>
      <c r="F200" s="683" t="s">
        <v>145</v>
      </c>
      <c r="G200" s="683" t="s">
        <v>1</v>
      </c>
      <c r="H200" s="683" t="s">
        <v>146</v>
      </c>
      <c r="I200" s="684" t="s">
        <v>1</v>
      </c>
      <c r="J200" s="708"/>
    </row>
    <row r="201" spans="1:10" ht="13.5" thickBot="1" x14ac:dyDescent="0.25">
      <c r="A201" s="244"/>
      <c r="B201" s="701"/>
      <c r="C201" s="701"/>
      <c r="D201" s="685" t="s">
        <v>302</v>
      </c>
      <c r="E201" s="685" t="s">
        <v>1</v>
      </c>
      <c r="F201" s="685" t="s">
        <v>990</v>
      </c>
      <c r="G201" s="685" t="s">
        <v>1</v>
      </c>
      <c r="H201" s="685" t="s">
        <v>991</v>
      </c>
      <c r="I201" s="685" t="s">
        <v>1</v>
      </c>
      <c r="J201" s="708"/>
    </row>
    <row r="202" spans="1:10" ht="14.25" thickTop="1" thickBot="1" x14ac:dyDescent="0.25">
      <c r="A202" s="244"/>
      <c r="B202" s="665"/>
      <c r="C202" s="666"/>
      <c r="D202" s="665">
        <f>+D199/E199*100</f>
        <v>5.0480769230769234</v>
      </c>
      <c r="E202" s="666"/>
      <c r="F202" s="665">
        <f>+F199/G199*100</f>
        <v>1.2987012987012987</v>
      </c>
      <c r="G202" s="666"/>
      <c r="H202" s="665">
        <f>+H199/I199*100</f>
        <v>2.4822695035460995</v>
      </c>
      <c r="I202" s="666"/>
      <c r="J202" s="376">
        <f>AVERAGEIF(D202:I202,"&gt;0")</f>
        <v>2.9430159084414407</v>
      </c>
    </row>
    <row r="203" spans="1:10" ht="13.5" thickTop="1" x14ac:dyDescent="0.2">
      <c r="A203" s="244"/>
      <c r="B203" s="244"/>
      <c r="C203" s="244"/>
      <c r="D203" s="244"/>
      <c r="E203" s="244"/>
      <c r="F203" s="244"/>
      <c r="G203" s="244"/>
      <c r="H203" s="244"/>
      <c r="I203" s="244"/>
      <c r="J203" s="244"/>
    </row>
    <row r="204" spans="1:10" x14ac:dyDescent="0.2">
      <c r="A204" s="244"/>
      <c r="B204" s="244"/>
      <c r="C204" s="244"/>
      <c r="D204" s="244"/>
      <c r="E204" s="244"/>
      <c r="F204" s="244"/>
      <c r="G204" s="244"/>
      <c r="H204" s="244"/>
      <c r="I204" s="244"/>
      <c r="J204" s="244"/>
    </row>
    <row r="205" spans="1:10" x14ac:dyDescent="0.2">
      <c r="A205" s="244"/>
      <c r="B205" s="620" t="s">
        <v>163</v>
      </c>
      <c r="C205" s="620" t="s">
        <v>1</v>
      </c>
      <c r="D205" s="620" t="s">
        <v>1</v>
      </c>
      <c r="E205" s="620" t="s">
        <v>1</v>
      </c>
      <c r="F205" s="620" t="s">
        <v>1</v>
      </c>
      <c r="G205" s="620" t="s">
        <v>1</v>
      </c>
      <c r="H205" s="620" t="s">
        <v>1</v>
      </c>
      <c r="I205" s="244"/>
      <c r="J205" s="244"/>
    </row>
    <row r="206" spans="1:10" ht="13.5" thickBot="1" x14ac:dyDescent="0.25">
      <c r="A206" s="244"/>
      <c r="B206" s="620" t="s">
        <v>184</v>
      </c>
      <c r="C206" s="620" t="s">
        <v>1</v>
      </c>
      <c r="D206" s="620" t="s">
        <v>1</v>
      </c>
      <c r="E206" s="620" t="s">
        <v>1</v>
      </c>
      <c r="F206" s="620" t="s">
        <v>1</v>
      </c>
      <c r="G206" s="620" t="s">
        <v>1</v>
      </c>
      <c r="H206" s="620" t="s">
        <v>1</v>
      </c>
      <c r="I206" s="244"/>
      <c r="J206" s="244"/>
    </row>
    <row r="207" spans="1:10" ht="27" customHeight="1" thickTop="1" thickBot="1" x14ac:dyDescent="0.25">
      <c r="A207" s="244"/>
      <c r="B207" s="593" t="s">
        <v>164</v>
      </c>
      <c r="C207" s="593" t="s">
        <v>1</v>
      </c>
      <c r="D207" s="593" t="s">
        <v>1</v>
      </c>
      <c r="E207" s="593" t="s">
        <v>169</v>
      </c>
      <c r="F207" s="593" t="s">
        <v>1</v>
      </c>
      <c r="G207" s="593" t="s">
        <v>1</v>
      </c>
      <c r="H207" s="593" t="s">
        <v>1</v>
      </c>
      <c r="I207" s="244"/>
      <c r="J207" s="244"/>
    </row>
    <row r="208" spans="1:10" ht="27" customHeight="1" thickTop="1" thickBot="1" x14ac:dyDescent="0.25">
      <c r="A208" s="244"/>
      <c r="B208" s="593" t="s">
        <v>1</v>
      </c>
      <c r="C208" s="593" t="s">
        <v>1</v>
      </c>
      <c r="D208" s="593" t="s">
        <v>1</v>
      </c>
      <c r="E208" s="374" t="s">
        <v>165</v>
      </c>
      <c r="F208" s="374" t="s">
        <v>166</v>
      </c>
      <c r="G208" s="374" t="s">
        <v>167</v>
      </c>
      <c r="H208" s="374" t="s">
        <v>168</v>
      </c>
      <c r="I208" s="244"/>
      <c r="J208" s="244"/>
    </row>
    <row r="209" spans="1:10" ht="14.25" thickTop="1" thickBot="1" x14ac:dyDescent="0.25">
      <c r="A209" s="244"/>
      <c r="B209" s="694" t="s">
        <v>170</v>
      </c>
      <c r="C209" s="694" t="s">
        <v>1</v>
      </c>
      <c r="D209" s="694" t="s">
        <v>1</v>
      </c>
      <c r="E209" s="435"/>
      <c r="F209" s="435"/>
      <c r="G209" s="435"/>
      <c r="H209" s="436">
        <f>SUM(E209:G209)</f>
        <v>0</v>
      </c>
      <c r="I209" s="244"/>
      <c r="J209" s="244"/>
    </row>
    <row r="210" spans="1:10" ht="14.25" thickTop="1" thickBot="1" x14ac:dyDescent="0.25">
      <c r="A210" s="244"/>
      <c r="B210" s="694" t="s">
        <v>171</v>
      </c>
      <c r="C210" s="694" t="s">
        <v>1</v>
      </c>
      <c r="D210" s="694" t="s">
        <v>1</v>
      </c>
      <c r="E210" s="435"/>
      <c r="F210" s="435"/>
      <c r="G210" s="435"/>
      <c r="H210" s="436">
        <f t="shared" ref="H210:H222" si="9">SUM(E210:G210)</f>
        <v>0</v>
      </c>
      <c r="I210" s="244"/>
      <c r="J210" s="244"/>
    </row>
    <row r="211" spans="1:10" ht="14.25" thickTop="1" thickBot="1" x14ac:dyDescent="0.25">
      <c r="A211" s="244"/>
      <c r="B211" s="694" t="s">
        <v>172</v>
      </c>
      <c r="C211" s="694" t="s">
        <v>1</v>
      </c>
      <c r="D211" s="694" t="s">
        <v>1</v>
      </c>
      <c r="E211" s="435"/>
      <c r="F211" s="435"/>
      <c r="G211" s="435"/>
      <c r="H211" s="436">
        <f t="shared" si="9"/>
        <v>0</v>
      </c>
      <c r="I211" s="244"/>
      <c r="J211" s="244"/>
    </row>
    <row r="212" spans="1:10" ht="14.25" thickTop="1" thickBot="1" x14ac:dyDescent="0.25">
      <c r="A212" s="244"/>
      <c r="B212" s="694" t="s">
        <v>891</v>
      </c>
      <c r="C212" s="694" t="s">
        <v>1</v>
      </c>
      <c r="D212" s="694" t="s">
        <v>1</v>
      </c>
      <c r="E212" s="435">
        <v>3</v>
      </c>
      <c r="F212" s="435"/>
      <c r="G212" s="435"/>
      <c r="H212" s="436">
        <f t="shared" si="9"/>
        <v>3</v>
      </c>
      <c r="I212" s="244"/>
      <c r="J212" s="244"/>
    </row>
    <row r="213" spans="1:10" ht="14.25" thickTop="1" thickBot="1" x14ac:dyDescent="0.25">
      <c r="A213" s="244"/>
      <c r="B213" s="694" t="s">
        <v>173</v>
      </c>
      <c r="C213" s="694" t="s">
        <v>1</v>
      </c>
      <c r="D213" s="694" t="s">
        <v>1</v>
      </c>
      <c r="E213" s="435">
        <v>3</v>
      </c>
      <c r="F213" s="435">
        <v>1</v>
      </c>
      <c r="G213" s="435">
        <v>1</v>
      </c>
      <c r="H213" s="436">
        <f t="shared" si="9"/>
        <v>5</v>
      </c>
      <c r="I213" s="244"/>
      <c r="J213" s="244"/>
    </row>
    <row r="214" spans="1:10" ht="14.25" thickTop="1" thickBot="1" x14ac:dyDescent="0.25">
      <c r="A214" s="244"/>
      <c r="B214" s="694" t="s">
        <v>174</v>
      </c>
      <c r="C214" s="694" t="s">
        <v>1</v>
      </c>
      <c r="D214" s="694" t="s">
        <v>1</v>
      </c>
      <c r="E214" s="435"/>
      <c r="F214" s="435"/>
      <c r="G214" s="435"/>
      <c r="H214" s="436">
        <f t="shared" si="9"/>
        <v>0</v>
      </c>
      <c r="I214" s="244"/>
      <c r="J214" s="244"/>
    </row>
    <row r="215" spans="1:10" ht="14.25" thickTop="1" thickBot="1" x14ac:dyDescent="0.25">
      <c r="A215" s="244"/>
      <c r="B215" s="694" t="s">
        <v>175</v>
      </c>
      <c r="C215" s="694" t="s">
        <v>1</v>
      </c>
      <c r="D215" s="694" t="s">
        <v>1</v>
      </c>
      <c r="E215" s="435"/>
      <c r="F215" s="435"/>
      <c r="G215" s="435"/>
      <c r="H215" s="436">
        <f t="shared" si="9"/>
        <v>0</v>
      </c>
      <c r="I215" s="244"/>
      <c r="J215" s="244"/>
    </row>
    <row r="216" spans="1:10" ht="14.25" thickTop="1" thickBot="1" x14ac:dyDescent="0.25">
      <c r="A216" s="244"/>
      <c r="B216" s="694" t="s">
        <v>176</v>
      </c>
      <c r="C216" s="694" t="s">
        <v>1</v>
      </c>
      <c r="D216" s="694" t="s">
        <v>1</v>
      </c>
      <c r="E216" s="435">
        <v>6</v>
      </c>
      <c r="F216" s="437"/>
      <c r="G216" s="435"/>
      <c r="H216" s="436">
        <f t="shared" si="9"/>
        <v>6</v>
      </c>
      <c r="I216" s="244"/>
      <c r="J216" s="244"/>
    </row>
    <row r="217" spans="1:10" ht="14.25" thickTop="1" thickBot="1" x14ac:dyDescent="0.25">
      <c r="A217" s="244"/>
      <c r="B217" s="694" t="s">
        <v>177</v>
      </c>
      <c r="C217" s="694" t="s">
        <v>1</v>
      </c>
      <c r="D217" s="694" t="s">
        <v>1</v>
      </c>
      <c r="E217" s="435"/>
      <c r="F217" s="435"/>
      <c r="G217" s="435"/>
      <c r="H217" s="436">
        <f t="shared" si="9"/>
        <v>0</v>
      </c>
      <c r="I217" s="244"/>
      <c r="J217" s="244"/>
    </row>
    <row r="218" spans="1:10" ht="14.25" thickTop="1" thickBot="1" x14ac:dyDescent="0.25">
      <c r="A218" s="244"/>
      <c r="B218" s="694" t="s">
        <v>178</v>
      </c>
      <c r="C218" s="694" t="s">
        <v>1</v>
      </c>
      <c r="D218" s="694" t="s">
        <v>1</v>
      </c>
      <c r="E218" s="435"/>
      <c r="F218" s="435"/>
      <c r="G218" s="435"/>
      <c r="H218" s="436">
        <f t="shared" si="9"/>
        <v>0</v>
      </c>
      <c r="I218" s="244"/>
      <c r="J218" s="244"/>
    </row>
    <row r="219" spans="1:10" ht="14.25" thickTop="1" thickBot="1" x14ac:dyDescent="0.25">
      <c r="A219" s="244"/>
      <c r="B219" s="694" t="s">
        <v>179</v>
      </c>
      <c r="C219" s="694" t="s">
        <v>1</v>
      </c>
      <c r="D219" s="694" t="s">
        <v>1</v>
      </c>
      <c r="E219" s="435"/>
      <c r="F219" s="435"/>
      <c r="G219" s="435"/>
      <c r="H219" s="436">
        <f t="shared" si="9"/>
        <v>0</v>
      </c>
      <c r="I219" s="244"/>
      <c r="J219" s="244"/>
    </row>
    <row r="220" spans="1:10" ht="14.25" thickTop="1" thickBot="1" x14ac:dyDescent="0.25">
      <c r="A220" s="244"/>
      <c r="B220" s="694" t="s">
        <v>180</v>
      </c>
      <c r="C220" s="694" t="s">
        <v>1</v>
      </c>
      <c r="D220" s="694" t="s">
        <v>1</v>
      </c>
      <c r="E220" s="435"/>
      <c r="F220" s="435"/>
      <c r="G220" s="435"/>
      <c r="H220" s="436">
        <f t="shared" si="9"/>
        <v>0</v>
      </c>
      <c r="I220" s="244"/>
      <c r="J220" s="244"/>
    </row>
    <row r="221" spans="1:10" ht="14.25" thickTop="1" thickBot="1" x14ac:dyDescent="0.25">
      <c r="A221" s="244"/>
      <c r="B221" s="694" t="s">
        <v>907</v>
      </c>
      <c r="C221" s="694" t="s">
        <v>1</v>
      </c>
      <c r="D221" s="694" t="s">
        <v>1</v>
      </c>
      <c r="E221" s="435">
        <v>4</v>
      </c>
      <c r="F221" s="435"/>
      <c r="G221" s="435"/>
      <c r="H221" s="436">
        <f t="shared" si="9"/>
        <v>4</v>
      </c>
      <c r="I221" s="244"/>
      <c r="J221" s="244"/>
    </row>
    <row r="222" spans="1:10" ht="14.25" thickTop="1" thickBot="1" x14ac:dyDescent="0.25">
      <c r="A222" s="244"/>
      <c r="B222" s="593" t="s">
        <v>181</v>
      </c>
      <c r="C222" s="593" t="s">
        <v>1</v>
      </c>
      <c r="D222" s="593" t="s">
        <v>1</v>
      </c>
      <c r="E222" s="695">
        <f>SUM(E209:E221)</f>
        <v>16</v>
      </c>
      <c r="F222" s="456">
        <f>SUM(F209:F221)</f>
        <v>1</v>
      </c>
      <c r="G222" s="456">
        <f>SUM(G209:G221)</f>
        <v>1</v>
      </c>
      <c r="H222" s="456">
        <f t="shared" si="9"/>
        <v>18</v>
      </c>
      <c r="I222" s="244"/>
      <c r="J222" s="244"/>
    </row>
    <row r="223" spans="1:10" ht="13.5" thickTop="1" x14ac:dyDescent="0.2">
      <c r="A223" s="244"/>
      <c r="B223" s="244"/>
      <c r="C223" s="244"/>
      <c r="D223" s="244"/>
      <c r="E223" s="244"/>
      <c r="F223" s="244"/>
      <c r="G223" s="244"/>
      <c r="H223" s="244"/>
      <c r="I223" s="244"/>
      <c r="J223" s="244"/>
    </row>
    <row r="224" spans="1:10" x14ac:dyDescent="0.2">
      <c r="A224" s="244"/>
      <c r="B224" s="244"/>
      <c r="C224" s="244"/>
      <c r="D224" s="244"/>
      <c r="E224" s="244"/>
      <c r="F224" s="244"/>
      <c r="G224" s="244"/>
      <c r="H224" s="244"/>
      <c r="I224" s="244"/>
      <c r="J224" s="244"/>
    </row>
    <row r="225" spans="1:10" hidden="1" x14ac:dyDescent="0.2">
      <c r="A225" s="244"/>
      <c r="B225" s="620" t="s">
        <v>182</v>
      </c>
      <c r="C225" s="620" t="s">
        <v>1</v>
      </c>
      <c r="D225" s="620" t="s">
        <v>1</v>
      </c>
      <c r="E225" s="620" t="s">
        <v>1</v>
      </c>
      <c r="F225" s="620" t="s">
        <v>1</v>
      </c>
      <c r="G225" s="620" t="s">
        <v>1</v>
      </c>
      <c r="H225" s="620" t="s">
        <v>1</v>
      </c>
      <c r="I225" s="244"/>
      <c r="J225" s="244"/>
    </row>
    <row r="226" spans="1:10" ht="13.5" hidden="1" thickBot="1" x14ac:dyDescent="0.25">
      <c r="A226" s="244"/>
      <c r="B226" s="620" t="s">
        <v>920</v>
      </c>
      <c r="C226" s="620" t="s">
        <v>1</v>
      </c>
      <c r="D226" s="620" t="s">
        <v>1</v>
      </c>
      <c r="E226" s="620" t="s">
        <v>1</v>
      </c>
      <c r="F226" s="620" t="s">
        <v>1</v>
      </c>
      <c r="G226" s="620" t="s">
        <v>1</v>
      </c>
      <c r="H226" s="620" t="s">
        <v>1</v>
      </c>
      <c r="I226" s="244"/>
      <c r="J226" s="244"/>
    </row>
    <row r="227" spans="1:10" ht="27" hidden="1" customHeight="1" thickTop="1" thickBot="1" x14ac:dyDescent="0.25">
      <c r="A227" s="244"/>
      <c r="B227" s="593" t="s">
        <v>164</v>
      </c>
      <c r="C227" s="593" t="s">
        <v>1</v>
      </c>
      <c r="D227" s="593" t="s">
        <v>1</v>
      </c>
      <c r="E227" s="593" t="s">
        <v>169</v>
      </c>
      <c r="F227" s="593" t="s">
        <v>1</v>
      </c>
      <c r="G227" s="593" t="s">
        <v>1</v>
      </c>
      <c r="H227" s="593" t="s">
        <v>1</v>
      </c>
      <c r="I227" s="244"/>
      <c r="J227" s="244"/>
    </row>
    <row r="228" spans="1:10" ht="27" hidden="1" customHeight="1" thickTop="1" thickBot="1" x14ac:dyDescent="0.25">
      <c r="A228" s="244"/>
      <c r="B228" s="593" t="s">
        <v>1</v>
      </c>
      <c r="C228" s="593" t="s">
        <v>1</v>
      </c>
      <c r="D228" s="593" t="s">
        <v>1</v>
      </c>
      <c r="E228" s="374" t="s">
        <v>165</v>
      </c>
      <c r="F228" s="374" t="s">
        <v>166</v>
      </c>
      <c r="G228" s="374" t="s">
        <v>167</v>
      </c>
      <c r="H228" s="374" t="s">
        <v>168</v>
      </c>
      <c r="I228" s="244"/>
      <c r="J228" s="244"/>
    </row>
    <row r="229" spans="1:10" ht="14.25" hidden="1" thickTop="1" thickBot="1" x14ac:dyDescent="0.25">
      <c r="A229" s="244"/>
      <c r="B229" s="694" t="s">
        <v>170</v>
      </c>
      <c r="C229" s="694" t="s">
        <v>1</v>
      </c>
      <c r="D229" s="694" t="s">
        <v>1</v>
      </c>
      <c r="E229" s="435"/>
      <c r="F229" s="435"/>
      <c r="G229" s="435"/>
      <c r="H229" s="436">
        <f>SUM(E229:G229)</f>
        <v>0</v>
      </c>
      <c r="I229" s="244"/>
      <c r="J229" s="244"/>
    </row>
    <row r="230" spans="1:10" ht="14.25" hidden="1" thickTop="1" thickBot="1" x14ac:dyDescent="0.25">
      <c r="A230" s="244"/>
      <c r="B230" s="694" t="s">
        <v>171</v>
      </c>
      <c r="C230" s="694" t="s">
        <v>1</v>
      </c>
      <c r="D230" s="694" t="s">
        <v>1</v>
      </c>
      <c r="E230" s="435"/>
      <c r="F230" s="435"/>
      <c r="G230" s="435"/>
      <c r="H230" s="436">
        <f t="shared" ref="H230:H242" si="10">SUM(E230:G230)</f>
        <v>0</v>
      </c>
      <c r="I230" s="244"/>
      <c r="J230" s="244"/>
    </row>
    <row r="231" spans="1:10" ht="14.25" hidden="1" thickTop="1" thickBot="1" x14ac:dyDescent="0.25">
      <c r="A231" s="244"/>
      <c r="B231" s="694" t="s">
        <v>172</v>
      </c>
      <c r="C231" s="694" t="s">
        <v>1</v>
      </c>
      <c r="D231" s="694" t="s">
        <v>1</v>
      </c>
      <c r="E231" s="435"/>
      <c r="F231" s="435"/>
      <c r="G231" s="435"/>
      <c r="H231" s="436">
        <f t="shared" si="10"/>
        <v>0</v>
      </c>
      <c r="I231" s="244"/>
      <c r="J231" s="244"/>
    </row>
    <row r="232" spans="1:10" ht="14.25" hidden="1" thickTop="1" thickBot="1" x14ac:dyDescent="0.25">
      <c r="A232" s="244"/>
      <c r="B232" s="694" t="s">
        <v>965</v>
      </c>
      <c r="C232" s="694" t="s">
        <v>1</v>
      </c>
      <c r="D232" s="694" t="s">
        <v>1</v>
      </c>
      <c r="E232" s="435"/>
      <c r="F232" s="435"/>
      <c r="G232" s="435"/>
      <c r="H232" s="436">
        <f t="shared" si="10"/>
        <v>0</v>
      </c>
      <c r="I232" s="244"/>
      <c r="J232" s="244"/>
    </row>
    <row r="233" spans="1:10" ht="14.25" hidden="1" thickTop="1" thickBot="1" x14ac:dyDescent="0.25">
      <c r="A233" s="244"/>
      <c r="B233" s="694" t="s">
        <v>173</v>
      </c>
      <c r="C233" s="694" t="s">
        <v>1</v>
      </c>
      <c r="D233" s="694" t="s">
        <v>1</v>
      </c>
      <c r="E233" s="435"/>
      <c r="F233" s="435"/>
      <c r="G233" s="435"/>
      <c r="H233" s="436">
        <f t="shared" si="10"/>
        <v>0</v>
      </c>
      <c r="I233" s="244"/>
      <c r="J233" s="244"/>
    </row>
    <row r="234" spans="1:10" ht="14.25" hidden="1" thickTop="1" thickBot="1" x14ac:dyDescent="0.25">
      <c r="A234" s="244"/>
      <c r="B234" s="694" t="s">
        <v>174</v>
      </c>
      <c r="C234" s="694" t="s">
        <v>1</v>
      </c>
      <c r="D234" s="694" t="s">
        <v>1</v>
      </c>
      <c r="E234" s="435"/>
      <c r="F234" s="435"/>
      <c r="G234" s="435"/>
      <c r="H234" s="436">
        <f t="shared" si="10"/>
        <v>0</v>
      </c>
      <c r="I234" s="244"/>
      <c r="J234" s="244"/>
    </row>
    <row r="235" spans="1:10" ht="14.25" hidden="1" thickTop="1" thickBot="1" x14ac:dyDescent="0.25">
      <c r="A235" s="244"/>
      <c r="B235" s="694" t="s">
        <v>175</v>
      </c>
      <c r="C235" s="694" t="s">
        <v>1</v>
      </c>
      <c r="D235" s="694" t="s">
        <v>1</v>
      </c>
      <c r="E235" s="435"/>
      <c r="F235" s="435"/>
      <c r="G235" s="435"/>
      <c r="H235" s="436">
        <f t="shared" si="10"/>
        <v>0</v>
      </c>
      <c r="I235" s="244"/>
      <c r="J235" s="244"/>
    </row>
    <row r="236" spans="1:10" ht="14.25" hidden="1" thickTop="1" thickBot="1" x14ac:dyDescent="0.25">
      <c r="A236" s="244"/>
      <c r="B236" s="694" t="s">
        <v>176</v>
      </c>
      <c r="C236" s="694" t="s">
        <v>1</v>
      </c>
      <c r="D236" s="694" t="s">
        <v>1</v>
      </c>
      <c r="E236" s="435"/>
      <c r="F236" s="435"/>
      <c r="G236" s="435"/>
      <c r="H236" s="436">
        <f t="shared" si="10"/>
        <v>0</v>
      </c>
      <c r="I236" s="244"/>
      <c r="J236" s="244"/>
    </row>
    <row r="237" spans="1:10" ht="14.25" hidden="1" thickTop="1" thickBot="1" x14ac:dyDescent="0.25">
      <c r="A237" s="244"/>
      <c r="B237" s="694" t="s">
        <v>177</v>
      </c>
      <c r="C237" s="694" t="s">
        <v>1</v>
      </c>
      <c r="D237" s="694" t="s">
        <v>1</v>
      </c>
      <c r="E237" s="435"/>
      <c r="F237" s="435"/>
      <c r="G237" s="435"/>
      <c r="H237" s="436">
        <f t="shared" si="10"/>
        <v>0</v>
      </c>
      <c r="I237" s="244"/>
      <c r="J237" s="244"/>
    </row>
    <row r="238" spans="1:10" ht="14.25" hidden="1" thickTop="1" thickBot="1" x14ac:dyDescent="0.25">
      <c r="A238" s="244"/>
      <c r="B238" s="694" t="s">
        <v>178</v>
      </c>
      <c r="C238" s="694" t="s">
        <v>1</v>
      </c>
      <c r="D238" s="694" t="s">
        <v>1</v>
      </c>
      <c r="E238" s="435"/>
      <c r="F238" s="435"/>
      <c r="G238" s="435"/>
      <c r="H238" s="436">
        <f t="shared" si="10"/>
        <v>0</v>
      </c>
      <c r="I238" s="244"/>
      <c r="J238" s="244"/>
    </row>
    <row r="239" spans="1:10" ht="14.25" hidden="1" thickTop="1" thickBot="1" x14ac:dyDescent="0.25">
      <c r="A239" s="244"/>
      <c r="B239" s="694" t="s">
        <v>179</v>
      </c>
      <c r="C239" s="694" t="s">
        <v>1</v>
      </c>
      <c r="D239" s="694" t="s">
        <v>1</v>
      </c>
      <c r="E239" s="435"/>
      <c r="F239" s="435"/>
      <c r="G239" s="435"/>
      <c r="H239" s="436">
        <f t="shared" si="10"/>
        <v>0</v>
      </c>
      <c r="I239" s="244"/>
      <c r="J239" s="244"/>
    </row>
    <row r="240" spans="1:10" ht="14.25" hidden="1" thickTop="1" thickBot="1" x14ac:dyDescent="0.25">
      <c r="A240" s="244"/>
      <c r="B240" s="694" t="s">
        <v>180</v>
      </c>
      <c r="C240" s="694" t="s">
        <v>1</v>
      </c>
      <c r="D240" s="694" t="s">
        <v>1</v>
      </c>
      <c r="E240" s="435"/>
      <c r="F240" s="435"/>
      <c r="G240" s="435"/>
      <c r="H240" s="436">
        <f t="shared" si="10"/>
        <v>0</v>
      </c>
      <c r="I240" s="244"/>
      <c r="J240" s="244"/>
    </row>
    <row r="241" spans="1:10" ht="14.25" hidden="1" customHeight="1" thickTop="1" thickBot="1" x14ac:dyDescent="0.25">
      <c r="A241" s="244"/>
      <c r="B241" s="694" t="s">
        <v>907</v>
      </c>
      <c r="C241" s="694" t="s">
        <v>1</v>
      </c>
      <c r="D241" s="694" t="s">
        <v>1</v>
      </c>
      <c r="E241" s="435"/>
      <c r="F241" s="435"/>
      <c r="G241" s="435"/>
      <c r="H241" s="436">
        <f t="shared" si="10"/>
        <v>0</v>
      </c>
      <c r="I241" s="244"/>
      <c r="J241" s="244"/>
    </row>
    <row r="242" spans="1:10" ht="14.25" hidden="1" thickTop="1" thickBot="1" x14ac:dyDescent="0.25">
      <c r="A242" s="244"/>
      <c r="B242" s="593" t="s">
        <v>181</v>
      </c>
      <c r="C242" s="593" t="s">
        <v>1</v>
      </c>
      <c r="D242" s="593" t="s">
        <v>1</v>
      </c>
      <c r="E242" s="456">
        <f>SUM(E229:E241)</f>
        <v>0</v>
      </c>
      <c r="F242" s="456">
        <f>SUM(F229:F241)</f>
        <v>0</v>
      </c>
      <c r="G242" s="456">
        <f>SUM(G229:G241)</f>
        <v>0</v>
      </c>
      <c r="H242" s="456">
        <f t="shared" si="10"/>
        <v>0</v>
      </c>
      <c r="I242" s="244"/>
      <c r="J242" s="244"/>
    </row>
    <row r="243" spans="1:10" x14ac:dyDescent="0.2">
      <c r="A243" s="244"/>
      <c r="B243" s="244"/>
      <c r="C243" s="244"/>
      <c r="D243" s="244"/>
      <c r="E243" s="244"/>
      <c r="F243" s="244"/>
      <c r="G243" s="244"/>
      <c r="H243" s="244"/>
      <c r="I243" s="244"/>
      <c r="J243" s="244"/>
    </row>
    <row r="244" spans="1:10" x14ac:dyDescent="0.2">
      <c r="A244" s="244"/>
      <c r="B244" s="244"/>
      <c r="C244" s="244"/>
      <c r="D244" s="244"/>
      <c r="E244" s="244"/>
      <c r="F244" s="244"/>
      <c r="G244" s="244"/>
      <c r="H244" s="244"/>
      <c r="I244" s="244"/>
      <c r="J244" s="244"/>
    </row>
    <row r="245" spans="1:10" x14ac:dyDescent="0.2">
      <c r="A245" s="244"/>
      <c r="B245" s="620" t="s">
        <v>183</v>
      </c>
      <c r="C245" s="620" t="s">
        <v>1</v>
      </c>
      <c r="D245" s="620" t="s">
        <v>1</v>
      </c>
      <c r="E245" s="620" t="s">
        <v>1</v>
      </c>
      <c r="F245" s="620" t="s">
        <v>1</v>
      </c>
      <c r="G245" s="620" t="s">
        <v>1</v>
      </c>
      <c r="H245" s="620" t="s">
        <v>1</v>
      </c>
      <c r="I245" s="244"/>
      <c r="J245" s="244"/>
    </row>
    <row r="246" spans="1:10" ht="13.5" thickBot="1" x14ac:dyDescent="0.25">
      <c r="A246" s="244"/>
      <c r="B246" s="620" t="s">
        <v>921</v>
      </c>
      <c r="C246" s="620" t="s">
        <v>1</v>
      </c>
      <c r="D246" s="620" t="s">
        <v>1</v>
      </c>
      <c r="E246" s="620" t="s">
        <v>1</v>
      </c>
      <c r="F246" s="620" t="s">
        <v>1</v>
      </c>
      <c r="G246" s="620" t="s">
        <v>1</v>
      </c>
      <c r="H246" s="620" t="s">
        <v>1</v>
      </c>
      <c r="I246" s="244"/>
      <c r="J246" s="244"/>
    </row>
    <row r="247" spans="1:10" ht="27" customHeight="1" thickTop="1" thickBot="1" x14ac:dyDescent="0.25">
      <c r="A247" s="244"/>
      <c r="B247" s="593" t="s">
        <v>164</v>
      </c>
      <c r="C247" s="593" t="s">
        <v>1</v>
      </c>
      <c r="D247" s="593" t="s">
        <v>1</v>
      </c>
      <c r="E247" s="593" t="s">
        <v>169</v>
      </c>
      <c r="F247" s="593" t="s">
        <v>1</v>
      </c>
      <c r="G247" s="593" t="s">
        <v>1</v>
      </c>
      <c r="H247" s="593" t="s">
        <v>1</v>
      </c>
      <c r="I247" s="244"/>
      <c r="J247" s="244"/>
    </row>
    <row r="248" spans="1:10" ht="27" customHeight="1" thickTop="1" thickBot="1" x14ac:dyDescent="0.25">
      <c r="A248" s="244"/>
      <c r="B248" s="593" t="s">
        <v>1</v>
      </c>
      <c r="C248" s="593" t="s">
        <v>1</v>
      </c>
      <c r="D248" s="593" t="s">
        <v>1</v>
      </c>
      <c r="E248" s="374" t="s">
        <v>165</v>
      </c>
      <c r="F248" s="374" t="s">
        <v>166</v>
      </c>
      <c r="G248" s="374" t="s">
        <v>167</v>
      </c>
      <c r="H248" s="374" t="s">
        <v>168</v>
      </c>
      <c r="I248" s="244"/>
      <c r="J248" s="244"/>
    </row>
    <row r="249" spans="1:10" ht="14.25" thickTop="1" thickBot="1" x14ac:dyDescent="0.25">
      <c r="A249" s="244"/>
      <c r="B249" s="694" t="s">
        <v>170</v>
      </c>
      <c r="C249" s="694" t="s">
        <v>1</v>
      </c>
      <c r="D249" s="694" t="s">
        <v>1</v>
      </c>
      <c r="E249" s="435"/>
      <c r="F249" s="435"/>
      <c r="G249" s="435"/>
      <c r="H249" s="436">
        <f>SUM(E249:G249)</f>
        <v>0</v>
      </c>
      <c r="I249" s="244"/>
      <c r="J249" s="244"/>
    </row>
    <row r="250" spans="1:10" ht="14.25" thickTop="1" thickBot="1" x14ac:dyDescent="0.25">
      <c r="A250" s="244"/>
      <c r="B250" s="694" t="s">
        <v>171</v>
      </c>
      <c r="C250" s="694" t="s">
        <v>1</v>
      </c>
      <c r="D250" s="694" t="s">
        <v>1</v>
      </c>
      <c r="E250" s="435"/>
      <c r="F250" s="435"/>
      <c r="G250" s="435"/>
      <c r="H250" s="436">
        <f t="shared" ref="H250:H262" si="11">SUM(E250:G250)</f>
        <v>0</v>
      </c>
      <c r="I250" s="244"/>
      <c r="J250" s="244"/>
    </row>
    <row r="251" spans="1:10" ht="14.25" thickTop="1" thickBot="1" x14ac:dyDescent="0.25">
      <c r="A251" s="244"/>
      <c r="B251" s="694" t="s">
        <v>172</v>
      </c>
      <c r="C251" s="694" t="s">
        <v>1</v>
      </c>
      <c r="D251" s="694" t="s">
        <v>1</v>
      </c>
      <c r="E251" s="435">
        <v>6</v>
      </c>
      <c r="F251" s="435">
        <v>1</v>
      </c>
      <c r="G251" s="435">
        <v>4</v>
      </c>
      <c r="H251" s="436">
        <f t="shared" si="11"/>
        <v>11</v>
      </c>
      <c r="I251" s="244"/>
      <c r="J251" s="244"/>
    </row>
    <row r="252" spans="1:10" ht="14.25" thickTop="1" thickBot="1" x14ac:dyDescent="0.25">
      <c r="A252" s="244"/>
      <c r="B252" s="694" t="s">
        <v>965</v>
      </c>
      <c r="C252" s="694" t="s">
        <v>1</v>
      </c>
      <c r="D252" s="694" t="s">
        <v>1</v>
      </c>
      <c r="E252" s="435">
        <v>4</v>
      </c>
      <c r="F252" s="435"/>
      <c r="G252" s="435">
        <v>1</v>
      </c>
      <c r="H252" s="436">
        <f t="shared" si="11"/>
        <v>5</v>
      </c>
      <c r="I252" s="244"/>
      <c r="J252" s="244"/>
    </row>
    <row r="253" spans="1:10" ht="14.25" thickTop="1" thickBot="1" x14ac:dyDescent="0.25">
      <c r="A253" s="244"/>
      <c r="B253" s="694" t="s">
        <v>173</v>
      </c>
      <c r="C253" s="694" t="s">
        <v>1</v>
      </c>
      <c r="D253" s="694" t="s">
        <v>1</v>
      </c>
      <c r="E253" s="435">
        <v>5</v>
      </c>
      <c r="F253" s="435">
        <v>2</v>
      </c>
      <c r="G253" s="435"/>
      <c r="H253" s="436">
        <f t="shared" si="11"/>
        <v>7</v>
      </c>
      <c r="I253" s="244"/>
      <c r="J253" s="244"/>
    </row>
    <row r="254" spans="1:10" ht="14.25" thickTop="1" thickBot="1" x14ac:dyDescent="0.25">
      <c r="A254" s="244"/>
      <c r="B254" s="694" t="s">
        <v>174</v>
      </c>
      <c r="C254" s="694" t="s">
        <v>1</v>
      </c>
      <c r="D254" s="694" t="s">
        <v>1</v>
      </c>
      <c r="E254" s="435"/>
      <c r="F254" s="435"/>
      <c r="G254" s="435"/>
      <c r="H254" s="436">
        <f t="shared" si="11"/>
        <v>0</v>
      </c>
      <c r="I254" s="244"/>
      <c r="J254" s="244"/>
    </row>
    <row r="255" spans="1:10" ht="14.25" thickTop="1" thickBot="1" x14ac:dyDescent="0.25">
      <c r="A255" s="244"/>
      <c r="B255" s="694" t="s">
        <v>175</v>
      </c>
      <c r="C255" s="694" t="s">
        <v>1</v>
      </c>
      <c r="D255" s="694" t="s">
        <v>1</v>
      </c>
      <c r="E255" s="435"/>
      <c r="F255" s="435"/>
      <c r="G255" s="435"/>
      <c r="H255" s="436">
        <f t="shared" si="11"/>
        <v>0</v>
      </c>
      <c r="I255" s="244"/>
      <c r="J255" s="244"/>
    </row>
    <row r="256" spans="1:10" ht="14.25" thickTop="1" thickBot="1" x14ac:dyDescent="0.25">
      <c r="A256" s="244"/>
      <c r="B256" s="694" t="s">
        <v>176</v>
      </c>
      <c r="C256" s="694" t="s">
        <v>1</v>
      </c>
      <c r="D256" s="694" t="s">
        <v>1</v>
      </c>
      <c r="E256" s="435">
        <v>3</v>
      </c>
      <c r="F256" s="435"/>
      <c r="G256" s="435"/>
      <c r="H256" s="436">
        <f t="shared" si="11"/>
        <v>3</v>
      </c>
      <c r="I256" s="244"/>
      <c r="J256" s="244"/>
    </row>
    <row r="257" spans="1:10" ht="14.25" thickTop="1" thickBot="1" x14ac:dyDescent="0.25">
      <c r="A257" s="244"/>
      <c r="B257" s="694" t="s">
        <v>177</v>
      </c>
      <c r="C257" s="694" t="s">
        <v>1</v>
      </c>
      <c r="D257" s="694" t="s">
        <v>1</v>
      </c>
      <c r="E257" s="435"/>
      <c r="F257" s="435"/>
      <c r="G257" s="435"/>
      <c r="H257" s="436">
        <f t="shared" si="11"/>
        <v>0</v>
      </c>
      <c r="I257" s="244"/>
      <c r="J257" s="244"/>
    </row>
    <row r="258" spans="1:10" ht="14.25" thickTop="1" thickBot="1" x14ac:dyDescent="0.25">
      <c r="A258" s="244"/>
      <c r="B258" s="694" t="s">
        <v>178</v>
      </c>
      <c r="C258" s="694" t="s">
        <v>1</v>
      </c>
      <c r="D258" s="694" t="s">
        <v>1</v>
      </c>
      <c r="E258" s="435"/>
      <c r="F258" s="435"/>
      <c r="G258" s="435"/>
      <c r="H258" s="436">
        <f t="shared" si="11"/>
        <v>0</v>
      </c>
      <c r="I258" s="244"/>
      <c r="J258" s="244"/>
    </row>
    <row r="259" spans="1:10" ht="14.25" thickTop="1" thickBot="1" x14ac:dyDescent="0.25">
      <c r="A259" s="244"/>
      <c r="B259" s="694" t="s">
        <v>179</v>
      </c>
      <c r="C259" s="694" t="s">
        <v>1</v>
      </c>
      <c r="D259" s="694" t="s">
        <v>1</v>
      </c>
      <c r="E259" s="435"/>
      <c r="F259" s="435"/>
      <c r="G259" s="435"/>
      <c r="H259" s="436">
        <f t="shared" si="11"/>
        <v>0</v>
      </c>
      <c r="I259" s="244"/>
      <c r="J259" s="244"/>
    </row>
    <row r="260" spans="1:10" ht="14.25" thickTop="1" thickBot="1" x14ac:dyDescent="0.25">
      <c r="A260" s="244"/>
      <c r="B260" s="694" t="s">
        <v>180</v>
      </c>
      <c r="C260" s="694" t="s">
        <v>1</v>
      </c>
      <c r="D260" s="694" t="s">
        <v>1</v>
      </c>
      <c r="E260" s="435"/>
      <c r="F260" s="435"/>
      <c r="G260" s="435"/>
      <c r="H260" s="436">
        <f t="shared" si="11"/>
        <v>0</v>
      </c>
      <c r="I260" s="244"/>
      <c r="J260" s="244"/>
    </row>
    <row r="261" spans="1:10" ht="14.25" customHeight="1" thickTop="1" thickBot="1" x14ac:dyDescent="0.25">
      <c r="A261" s="244"/>
      <c r="B261" s="694" t="s">
        <v>907</v>
      </c>
      <c r="C261" s="694" t="s">
        <v>1</v>
      </c>
      <c r="D261" s="694" t="s">
        <v>1</v>
      </c>
      <c r="E261" s="435">
        <v>3</v>
      </c>
      <c r="F261" s="435">
        <v>1</v>
      </c>
      <c r="G261" s="435">
        <v>2</v>
      </c>
      <c r="H261" s="436">
        <f t="shared" si="11"/>
        <v>6</v>
      </c>
      <c r="I261" s="244"/>
      <c r="J261" s="244"/>
    </row>
    <row r="262" spans="1:10" ht="14.25" thickTop="1" thickBot="1" x14ac:dyDescent="0.25">
      <c r="A262" s="244"/>
      <c r="B262" s="593" t="s">
        <v>181</v>
      </c>
      <c r="C262" s="593" t="s">
        <v>1</v>
      </c>
      <c r="D262" s="593" t="s">
        <v>1</v>
      </c>
      <c r="E262" s="456">
        <f>SUM(E249:E261)</f>
        <v>21</v>
      </c>
      <c r="F262" s="456">
        <f>SUM(F249:F261)</f>
        <v>4</v>
      </c>
      <c r="G262" s="456">
        <f>SUM(G249:G261)</f>
        <v>7</v>
      </c>
      <c r="H262" s="456">
        <f t="shared" si="11"/>
        <v>32</v>
      </c>
      <c r="I262" s="244"/>
      <c r="J262" s="244"/>
    </row>
    <row r="263" spans="1:10" ht="13.5" thickTop="1" x14ac:dyDescent="0.2">
      <c r="A263" s="244"/>
      <c r="B263" s="244"/>
      <c r="C263" s="244"/>
      <c r="D263" s="244"/>
      <c r="E263" s="244"/>
      <c r="F263" s="244"/>
      <c r="G263" s="244"/>
      <c r="H263" s="244"/>
      <c r="I263" s="244"/>
      <c r="J263" s="244"/>
    </row>
    <row r="264" spans="1:10" ht="14.25" customHeight="1" x14ac:dyDescent="0.2">
      <c r="A264" s="244"/>
      <c r="B264" s="620" t="s">
        <v>185</v>
      </c>
      <c r="C264" s="620" t="s">
        <v>1</v>
      </c>
      <c r="D264" s="244"/>
      <c r="E264" s="244"/>
      <c r="F264" s="244"/>
      <c r="G264" s="244"/>
      <c r="H264" s="244"/>
      <c r="I264" s="244"/>
      <c r="J264" s="244"/>
    </row>
    <row r="265" spans="1:10" ht="31.5" customHeight="1" thickBot="1" x14ac:dyDescent="0.25">
      <c r="A265" s="244"/>
      <c r="B265" s="620" t="s">
        <v>893</v>
      </c>
      <c r="C265" s="620" t="s">
        <v>1</v>
      </c>
      <c r="D265" s="244"/>
      <c r="E265" s="244"/>
      <c r="F265" s="244"/>
      <c r="G265" s="244"/>
      <c r="H265" s="244"/>
      <c r="I265" s="244"/>
      <c r="J265" s="244"/>
    </row>
    <row r="266" spans="1:10" ht="14.25" thickTop="1" thickBot="1" x14ac:dyDescent="0.25">
      <c r="A266" s="244"/>
      <c r="B266" s="593" t="s">
        <v>61</v>
      </c>
      <c r="C266" s="593" t="s">
        <v>186</v>
      </c>
      <c r="D266" s="244"/>
      <c r="E266" s="244"/>
      <c r="F266" s="244"/>
      <c r="G266" s="244"/>
      <c r="H266" s="244"/>
      <c r="I266" s="244"/>
      <c r="J266" s="244"/>
    </row>
    <row r="267" spans="1:10" ht="27.75" customHeight="1" thickTop="1" thickBot="1" x14ac:dyDescent="0.25">
      <c r="A267" s="244"/>
      <c r="B267" s="451" t="s">
        <v>81</v>
      </c>
      <c r="C267" s="454">
        <f>+J168</f>
        <v>1.504975293898507</v>
      </c>
      <c r="D267" s="244"/>
      <c r="E267" s="244"/>
      <c r="F267" s="244"/>
      <c r="G267" s="244"/>
      <c r="H267" s="244"/>
      <c r="I267" s="244"/>
      <c r="J267" s="244"/>
    </row>
    <row r="268" spans="1:10" ht="14.25" thickTop="1" thickBot="1" x14ac:dyDescent="0.25">
      <c r="A268" s="244"/>
      <c r="B268" s="451" t="s">
        <v>914</v>
      </c>
      <c r="C268" s="457" t="e">
        <f>+J182</f>
        <v>#DIV/0!</v>
      </c>
      <c r="D268" s="244"/>
      <c r="E268" s="244"/>
      <c r="F268" s="244"/>
      <c r="G268" s="244"/>
      <c r="H268" s="244"/>
      <c r="I268" s="244"/>
      <c r="J268" s="244"/>
    </row>
    <row r="269" spans="1:10" ht="14.25" thickTop="1" thickBot="1" x14ac:dyDescent="0.25">
      <c r="A269" s="244"/>
      <c r="B269" s="451" t="s">
        <v>915</v>
      </c>
      <c r="C269" s="457">
        <f>+J202</f>
        <v>2.9430159084414407</v>
      </c>
      <c r="D269" s="244"/>
      <c r="E269" s="244"/>
      <c r="F269" s="244"/>
      <c r="G269" s="244"/>
      <c r="H269" s="244"/>
      <c r="I269" s="244"/>
      <c r="J269" s="244"/>
    </row>
    <row r="270" spans="1:10" ht="25.5" thickTop="1" thickBot="1" x14ac:dyDescent="0.25">
      <c r="A270" s="244"/>
      <c r="B270" s="374" t="s">
        <v>127</v>
      </c>
      <c r="C270" s="454">
        <f>AVERAGEIF(C267:C269,"&gt;0")</f>
        <v>2.2239956011699737</v>
      </c>
      <c r="D270" s="244"/>
      <c r="E270" s="244"/>
      <c r="F270" s="244"/>
      <c r="G270" s="244"/>
      <c r="H270" s="244"/>
      <c r="I270" s="244"/>
      <c r="J270" s="244"/>
    </row>
    <row r="271" spans="1:10" ht="13.5" thickTop="1" x14ac:dyDescent="0.2">
      <c r="A271" s="244"/>
      <c r="B271" s="244"/>
      <c r="C271" s="244"/>
      <c r="D271" s="244"/>
      <c r="E271" s="244"/>
      <c r="F271" s="244"/>
      <c r="G271" s="244"/>
      <c r="H271" s="244"/>
      <c r="I271" s="244"/>
      <c r="J271" s="244"/>
    </row>
    <row r="272" spans="1:10" ht="15" x14ac:dyDescent="0.25">
      <c r="A272" s="1" t="s">
        <v>187</v>
      </c>
    </row>
    <row r="273" spans="1:10" ht="15" x14ac:dyDescent="0.25">
      <c r="A273" s="1" t="s">
        <v>188</v>
      </c>
    </row>
    <row r="275" spans="1:10" x14ac:dyDescent="0.2">
      <c r="B275" s="606" t="s">
        <v>198</v>
      </c>
      <c r="C275" s="606" t="s">
        <v>1</v>
      </c>
      <c r="D275" s="606" t="s">
        <v>1</v>
      </c>
      <c r="E275" s="606" t="s">
        <v>1</v>
      </c>
      <c r="F275" s="606" t="s">
        <v>1</v>
      </c>
      <c r="G275" s="606" t="s">
        <v>1</v>
      </c>
      <c r="H275" s="606" t="s">
        <v>1</v>
      </c>
    </row>
    <row r="276" spans="1:10" ht="12.75" customHeight="1" x14ac:dyDescent="0.2">
      <c r="A276" s="606" t="s">
        <v>992</v>
      </c>
      <c r="B276" s="606"/>
      <c r="C276" s="606"/>
      <c r="D276" s="606"/>
      <c r="E276" s="606"/>
      <c r="F276" s="606"/>
      <c r="G276" s="606"/>
      <c r="H276" s="606"/>
      <c r="I276" s="606"/>
      <c r="J276" s="606"/>
    </row>
    <row r="277" spans="1:10" s="271" customFormat="1" ht="4.5" customHeight="1" x14ac:dyDescent="0.2">
      <c r="C277" s="270"/>
      <c r="D277" s="270"/>
      <c r="E277" s="270"/>
      <c r="F277" s="270"/>
      <c r="G277" s="270"/>
      <c r="H277" s="270"/>
    </row>
    <row r="278" spans="1:10" s="271" customFormat="1" ht="9.75" customHeight="1" x14ac:dyDescent="0.2">
      <c r="B278" s="606"/>
      <c r="C278" s="606"/>
      <c r="D278" s="270"/>
      <c r="E278" s="270"/>
      <c r="F278" s="270"/>
      <c r="G278" s="270"/>
      <c r="H278" s="270"/>
    </row>
    <row r="279" spans="1:10" s="271" customFormat="1" ht="14.25" customHeight="1" thickBot="1" x14ac:dyDescent="0.25">
      <c r="B279" s="276" t="s">
        <v>894</v>
      </c>
      <c r="C279" s="270"/>
      <c r="D279" s="270" t="s">
        <v>895</v>
      </c>
      <c r="E279" s="270"/>
      <c r="F279" s="664" t="s">
        <v>896</v>
      </c>
      <c r="G279" s="664"/>
      <c r="H279" s="270"/>
    </row>
    <row r="280" spans="1:10" ht="14.25" thickTop="1" thickBot="1" x14ac:dyDescent="0.25">
      <c r="A280" s="593" t="s">
        <v>189</v>
      </c>
      <c r="B280" s="593" t="s">
        <v>190</v>
      </c>
      <c r="C280" s="593" t="s">
        <v>199</v>
      </c>
      <c r="D280" s="593" t="s">
        <v>1</v>
      </c>
      <c r="E280" s="593" t="s">
        <v>1</v>
      </c>
      <c r="F280" s="593" t="s">
        <v>1</v>
      </c>
      <c r="G280" s="593" t="s">
        <v>1</v>
      </c>
      <c r="H280" s="593" t="s">
        <v>1</v>
      </c>
      <c r="I280" s="593" t="s">
        <v>1</v>
      </c>
      <c r="J280" s="593" t="s">
        <v>1</v>
      </c>
    </row>
    <row r="281" spans="1:10" ht="14.25" thickTop="1" thickBot="1" x14ac:dyDescent="0.25">
      <c r="A281" s="593" t="s">
        <v>1</v>
      </c>
      <c r="B281" s="593" t="s">
        <v>1</v>
      </c>
      <c r="C281" s="593" t="s">
        <v>192</v>
      </c>
      <c r="D281" s="593" t="s">
        <v>1</v>
      </c>
      <c r="E281" s="593" t="s">
        <v>709</v>
      </c>
      <c r="F281" s="593" t="s">
        <v>1</v>
      </c>
      <c r="G281" s="593" t="s">
        <v>168</v>
      </c>
      <c r="H281" s="593" t="s">
        <v>1</v>
      </c>
      <c r="I281" s="593" t="s">
        <v>194</v>
      </c>
      <c r="J281" s="593" t="s">
        <v>1</v>
      </c>
    </row>
    <row r="282" spans="1:10" ht="14.25" thickTop="1" thickBot="1" x14ac:dyDescent="0.25">
      <c r="A282" s="593" t="s">
        <v>1</v>
      </c>
      <c r="B282" s="593" t="s">
        <v>1</v>
      </c>
      <c r="C282" s="12" t="s">
        <v>191</v>
      </c>
      <c r="D282" s="12" t="s">
        <v>193</v>
      </c>
      <c r="E282" s="12" t="s">
        <v>191</v>
      </c>
      <c r="F282" s="12" t="s">
        <v>193</v>
      </c>
      <c r="G282" s="12" t="s">
        <v>191</v>
      </c>
      <c r="H282" s="12" t="s">
        <v>193</v>
      </c>
      <c r="I282" s="593" t="s">
        <v>1</v>
      </c>
      <c r="J282" s="593" t="s">
        <v>1</v>
      </c>
    </row>
    <row r="283" spans="1:10" ht="13.5" thickTop="1" x14ac:dyDescent="0.2">
      <c r="A283" s="4" t="s">
        <v>0</v>
      </c>
      <c r="B283" s="524" t="s">
        <v>1141</v>
      </c>
      <c r="C283" s="532">
        <v>67</v>
      </c>
      <c r="D283" s="532">
        <v>40</v>
      </c>
      <c r="E283" s="22"/>
      <c r="F283" s="22"/>
      <c r="G283" s="323">
        <f t="shared" ref="G283:G288" si="12">+C283+E283</f>
        <v>67</v>
      </c>
      <c r="H283" s="323">
        <f t="shared" ref="H283:H288" si="13">+D283+F283</f>
        <v>40</v>
      </c>
      <c r="I283" s="693">
        <f>+H283/G283*100</f>
        <v>59.701492537313428</v>
      </c>
      <c r="J283" s="693"/>
    </row>
    <row r="284" spans="1:10" x14ac:dyDescent="0.2">
      <c r="A284" s="4" t="s">
        <v>90</v>
      </c>
      <c r="B284" s="4"/>
      <c r="C284" s="22"/>
      <c r="D284" s="22"/>
      <c r="E284" s="22"/>
      <c r="F284" s="22"/>
      <c r="G284" s="324">
        <f t="shared" si="12"/>
        <v>0</v>
      </c>
      <c r="H284" s="324">
        <f t="shared" si="13"/>
        <v>0</v>
      </c>
      <c r="I284" s="667" t="e">
        <f>+H284/G284*100</f>
        <v>#DIV/0!</v>
      </c>
      <c r="J284" s="667"/>
    </row>
    <row r="285" spans="1:10" x14ac:dyDescent="0.2">
      <c r="A285" s="4" t="s">
        <v>91</v>
      </c>
      <c r="B285" s="4"/>
      <c r="C285" s="22"/>
      <c r="D285" s="22"/>
      <c r="E285" s="22"/>
      <c r="F285" s="22"/>
      <c r="G285" s="324">
        <f t="shared" si="12"/>
        <v>0</v>
      </c>
      <c r="H285" s="324">
        <f t="shared" si="13"/>
        <v>0</v>
      </c>
      <c r="I285" s="667" t="e">
        <f t="shared" ref="I285:I296" si="14">+H285/G285*100</f>
        <v>#DIV/0!</v>
      </c>
      <c r="J285" s="667"/>
    </row>
    <row r="286" spans="1:10" x14ac:dyDescent="0.2">
      <c r="A286" s="4" t="s">
        <v>92</v>
      </c>
      <c r="B286" s="4"/>
      <c r="C286" s="22"/>
      <c r="D286" s="22"/>
      <c r="E286" s="22"/>
      <c r="F286" s="22"/>
      <c r="G286" s="324">
        <f t="shared" si="12"/>
        <v>0</v>
      </c>
      <c r="H286" s="324">
        <f t="shared" si="13"/>
        <v>0</v>
      </c>
      <c r="I286" s="667" t="e">
        <f t="shared" si="14"/>
        <v>#DIV/0!</v>
      </c>
      <c r="J286" s="667"/>
    </row>
    <row r="287" spans="1:10" x14ac:dyDescent="0.2">
      <c r="A287" s="4" t="s">
        <v>93</v>
      </c>
      <c r="B287" s="4"/>
      <c r="C287" s="22"/>
      <c r="D287" s="22"/>
      <c r="E287" s="22"/>
      <c r="F287" s="22"/>
      <c r="G287" s="324">
        <f t="shared" si="12"/>
        <v>0</v>
      </c>
      <c r="H287" s="324">
        <f t="shared" si="13"/>
        <v>0</v>
      </c>
      <c r="I287" s="667" t="e">
        <f t="shared" si="14"/>
        <v>#DIV/0!</v>
      </c>
      <c r="J287" s="667"/>
    </row>
    <row r="288" spans="1:10" x14ac:dyDescent="0.2">
      <c r="A288" s="4" t="s">
        <v>94</v>
      </c>
      <c r="B288" s="4"/>
      <c r="C288" s="22"/>
      <c r="D288" s="22"/>
      <c r="E288" s="22"/>
      <c r="F288" s="22"/>
      <c r="G288" s="324">
        <f t="shared" si="12"/>
        <v>0</v>
      </c>
      <c r="H288" s="324">
        <f t="shared" si="13"/>
        <v>0</v>
      </c>
      <c r="I288" s="667" t="e">
        <f t="shared" si="14"/>
        <v>#DIV/0!</v>
      </c>
      <c r="J288" s="667"/>
    </row>
    <row r="289" spans="1:10" x14ac:dyDescent="0.2">
      <c r="A289" s="4" t="s">
        <v>95</v>
      </c>
      <c r="B289" s="4"/>
      <c r="C289" s="22"/>
      <c r="D289" s="22"/>
      <c r="E289" s="22"/>
      <c r="F289" s="22"/>
      <c r="G289" s="324">
        <f>+C289+E289</f>
        <v>0</v>
      </c>
      <c r="H289" s="324">
        <f>+D289+F289</f>
        <v>0</v>
      </c>
      <c r="I289" s="667" t="e">
        <f t="shared" si="14"/>
        <v>#DIV/0!</v>
      </c>
      <c r="J289" s="667"/>
    </row>
    <row r="290" spans="1:10" x14ac:dyDescent="0.2">
      <c r="A290" s="4" t="s">
        <v>123</v>
      </c>
      <c r="B290" s="4"/>
      <c r="C290" s="22"/>
      <c r="D290" s="22"/>
      <c r="E290" s="22"/>
      <c r="F290" s="22"/>
      <c r="G290" s="324">
        <f t="shared" ref="G290:G295" si="15">+C290+E290</f>
        <v>0</v>
      </c>
      <c r="H290" s="324">
        <f t="shared" ref="H290:H295" si="16">+D290+F290</f>
        <v>0</v>
      </c>
      <c r="I290" s="667" t="e">
        <f t="shared" si="14"/>
        <v>#DIV/0!</v>
      </c>
      <c r="J290" s="667"/>
    </row>
    <row r="291" spans="1:10" x14ac:dyDescent="0.2">
      <c r="A291" s="4" t="s">
        <v>122</v>
      </c>
      <c r="B291" s="4"/>
      <c r="C291" s="22"/>
      <c r="D291" s="22"/>
      <c r="E291" s="22"/>
      <c r="F291" s="22"/>
      <c r="G291" s="324">
        <f t="shared" si="15"/>
        <v>0</v>
      </c>
      <c r="H291" s="324">
        <f t="shared" si="16"/>
        <v>0</v>
      </c>
      <c r="I291" s="667" t="e">
        <f t="shared" si="14"/>
        <v>#DIV/0!</v>
      </c>
      <c r="J291" s="667"/>
    </row>
    <row r="292" spans="1:10" x14ac:dyDescent="0.2">
      <c r="A292" s="4" t="s">
        <v>124</v>
      </c>
      <c r="B292" s="4"/>
      <c r="C292" s="22"/>
      <c r="D292" s="22"/>
      <c r="E292" s="22"/>
      <c r="F292" s="22"/>
      <c r="G292" s="324">
        <f t="shared" si="15"/>
        <v>0</v>
      </c>
      <c r="H292" s="324">
        <f t="shared" si="16"/>
        <v>0</v>
      </c>
      <c r="I292" s="667" t="e">
        <f t="shared" si="14"/>
        <v>#DIV/0!</v>
      </c>
      <c r="J292" s="667"/>
    </row>
    <row r="293" spans="1:10" x14ac:dyDescent="0.2">
      <c r="A293" s="4" t="s">
        <v>125</v>
      </c>
      <c r="B293" s="4"/>
      <c r="C293" s="22"/>
      <c r="D293" s="22"/>
      <c r="E293" s="22"/>
      <c r="F293" s="22"/>
      <c r="G293" s="324">
        <f t="shared" si="15"/>
        <v>0</v>
      </c>
      <c r="H293" s="324">
        <f t="shared" si="16"/>
        <v>0</v>
      </c>
      <c r="I293" s="667" t="e">
        <f t="shared" si="14"/>
        <v>#DIV/0!</v>
      </c>
      <c r="J293" s="667"/>
    </row>
    <row r="294" spans="1:10" x14ac:dyDescent="0.2">
      <c r="A294" s="4" t="s">
        <v>68</v>
      </c>
      <c r="B294" s="4"/>
      <c r="C294" s="22"/>
      <c r="D294" s="22"/>
      <c r="E294" s="22"/>
      <c r="F294" s="22"/>
      <c r="G294" s="324">
        <f t="shared" si="15"/>
        <v>0</v>
      </c>
      <c r="H294" s="324">
        <f t="shared" si="16"/>
        <v>0</v>
      </c>
      <c r="I294" s="667" t="e">
        <f t="shared" si="14"/>
        <v>#DIV/0!</v>
      </c>
      <c r="J294" s="667"/>
    </row>
    <row r="295" spans="1:10" ht="13.5" thickBot="1" x14ac:dyDescent="0.25">
      <c r="A295" s="4" t="s">
        <v>126</v>
      </c>
      <c r="B295" s="4"/>
      <c r="C295" s="22"/>
      <c r="D295" s="22"/>
      <c r="E295" s="22"/>
      <c r="F295" s="22"/>
      <c r="G295" s="325">
        <f t="shared" si="15"/>
        <v>0</v>
      </c>
      <c r="H295" s="325">
        <f t="shared" si="16"/>
        <v>0</v>
      </c>
      <c r="I295" s="668" t="e">
        <f t="shared" si="14"/>
        <v>#DIV/0!</v>
      </c>
      <c r="J295" s="668"/>
    </row>
    <row r="296" spans="1:10" ht="14.25" thickTop="1" thickBot="1" x14ac:dyDescent="0.25">
      <c r="A296" s="593" t="s">
        <v>195</v>
      </c>
      <c r="B296" s="593" t="s">
        <v>1</v>
      </c>
      <c r="C296" s="59">
        <f t="shared" ref="C296:H296" si="17">SUM(C283:C295)</f>
        <v>67</v>
      </c>
      <c r="D296" s="59">
        <f t="shared" si="17"/>
        <v>40</v>
      </c>
      <c r="E296" s="59">
        <f t="shared" si="17"/>
        <v>0</v>
      </c>
      <c r="F296" s="59">
        <f t="shared" si="17"/>
        <v>0</v>
      </c>
      <c r="G296" s="59">
        <f t="shared" si="17"/>
        <v>67</v>
      </c>
      <c r="H296" s="59">
        <f t="shared" si="17"/>
        <v>40</v>
      </c>
      <c r="I296" s="669">
        <f t="shared" si="14"/>
        <v>59.701492537313428</v>
      </c>
      <c r="J296" s="669"/>
    </row>
    <row r="297" spans="1:10" ht="14.25" thickTop="1" thickBot="1" x14ac:dyDescent="0.25">
      <c r="B297" s="593" t="s">
        <v>190</v>
      </c>
      <c r="C297" s="593" t="s">
        <v>200</v>
      </c>
      <c r="D297" s="593" t="s">
        <v>1</v>
      </c>
      <c r="E297" s="593" t="s">
        <v>1</v>
      </c>
      <c r="F297" s="593" t="s">
        <v>1</v>
      </c>
      <c r="G297" s="593" t="s">
        <v>1</v>
      </c>
      <c r="H297" s="593" t="s">
        <v>1</v>
      </c>
      <c r="I297" s="593" t="s">
        <v>1</v>
      </c>
      <c r="J297" s="593" t="s">
        <v>1</v>
      </c>
    </row>
    <row r="298" spans="1:10" ht="14.25" thickTop="1" thickBot="1" x14ac:dyDescent="0.25">
      <c r="B298" s="593" t="s">
        <v>1</v>
      </c>
      <c r="C298" s="593" t="s">
        <v>192</v>
      </c>
      <c r="D298" s="593" t="s">
        <v>1</v>
      </c>
      <c r="E298" s="593" t="s">
        <v>709</v>
      </c>
      <c r="F298" s="593" t="s">
        <v>1</v>
      </c>
      <c r="G298" s="593" t="s">
        <v>168</v>
      </c>
      <c r="H298" s="593" t="s">
        <v>1</v>
      </c>
      <c r="I298" s="593" t="s">
        <v>197</v>
      </c>
      <c r="J298" s="593" t="s">
        <v>1</v>
      </c>
    </row>
    <row r="299" spans="1:10" ht="14.25" thickTop="1" thickBot="1" x14ac:dyDescent="0.25">
      <c r="B299" s="593" t="s">
        <v>1</v>
      </c>
      <c r="C299" s="12" t="s">
        <v>191</v>
      </c>
      <c r="D299" s="12" t="s">
        <v>196</v>
      </c>
      <c r="E299" s="12" t="s">
        <v>191</v>
      </c>
      <c r="F299" s="12" t="s">
        <v>196</v>
      </c>
      <c r="G299" s="12" t="s">
        <v>191</v>
      </c>
      <c r="H299" s="12" t="s">
        <v>196</v>
      </c>
      <c r="I299" s="593" t="s">
        <v>1</v>
      </c>
      <c r="J299" s="593" t="s">
        <v>1</v>
      </c>
    </row>
    <row r="300" spans="1:10" ht="13.5" thickTop="1" x14ac:dyDescent="0.2">
      <c r="A300" s="4" t="s">
        <v>0</v>
      </c>
      <c r="B300" s="524" t="s">
        <v>1141</v>
      </c>
      <c r="C300" s="61">
        <f>+C283</f>
        <v>67</v>
      </c>
      <c r="D300" s="532">
        <v>40</v>
      </c>
      <c r="E300" s="61">
        <f>+E283</f>
        <v>0</v>
      </c>
      <c r="F300" s="22">
        <v>0</v>
      </c>
      <c r="G300" s="309">
        <f>+C300+E300</f>
        <v>67</v>
      </c>
      <c r="H300" s="309">
        <f>+D300+F300</f>
        <v>40</v>
      </c>
      <c r="I300" s="693">
        <f>+H300/G300*100</f>
        <v>59.701492537313428</v>
      </c>
      <c r="J300" s="693"/>
    </row>
    <row r="301" spans="1:10" x14ac:dyDescent="0.2">
      <c r="A301" s="4" t="s">
        <v>90</v>
      </c>
      <c r="B301" s="4"/>
      <c r="C301" s="61">
        <f t="shared" ref="C301:C312" si="18">+C284</f>
        <v>0</v>
      </c>
      <c r="D301" s="22">
        <v>0</v>
      </c>
      <c r="E301" s="61">
        <f t="shared" ref="E301:E312" si="19">+E284</f>
        <v>0</v>
      </c>
      <c r="F301" s="22">
        <v>0</v>
      </c>
      <c r="G301" s="310">
        <f t="shared" ref="G301:G312" si="20">+C301+E301</f>
        <v>0</v>
      </c>
      <c r="H301" s="310">
        <f t="shared" ref="H301:H312" si="21">+D301+F301</f>
        <v>0</v>
      </c>
      <c r="I301" s="667" t="e">
        <f t="shared" ref="I301:I312" si="22">+H301/G301*100</f>
        <v>#DIV/0!</v>
      </c>
      <c r="J301" s="667"/>
    </row>
    <row r="302" spans="1:10" x14ac:dyDescent="0.2">
      <c r="A302" s="4" t="s">
        <v>91</v>
      </c>
      <c r="B302" s="4"/>
      <c r="C302" s="61">
        <f t="shared" si="18"/>
        <v>0</v>
      </c>
      <c r="D302" s="22">
        <v>0</v>
      </c>
      <c r="E302" s="61">
        <f t="shared" si="19"/>
        <v>0</v>
      </c>
      <c r="F302" s="22">
        <v>0</v>
      </c>
      <c r="G302" s="310">
        <f t="shared" si="20"/>
        <v>0</v>
      </c>
      <c r="H302" s="310">
        <f t="shared" si="21"/>
        <v>0</v>
      </c>
      <c r="I302" s="667" t="e">
        <f t="shared" si="22"/>
        <v>#DIV/0!</v>
      </c>
      <c r="J302" s="667"/>
    </row>
    <row r="303" spans="1:10" x14ac:dyDescent="0.2">
      <c r="A303" s="4" t="s">
        <v>92</v>
      </c>
      <c r="B303" s="4"/>
      <c r="C303" s="61">
        <f t="shared" si="18"/>
        <v>0</v>
      </c>
      <c r="D303" s="22">
        <v>0</v>
      </c>
      <c r="E303" s="61">
        <f t="shared" si="19"/>
        <v>0</v>
      </c>
      <c r="F303" s="22">
        <v>0</v>
      </c>
      <c r="G303" s="310">
        <f t="shared" si="20"/>
        <v>0</v>
      </c>
      <c r="H303" s="310">
        <f t="shared" si="21"/>
        <v>0</v>
      </c>
      <c r="I303" s="667" t="e">
        <f t="shared" si="22"/>
        <v>#DIV/0!</v>
      </c>
      <c r="J303" s="667"/>
    </row>
    <row r="304" spans="1:10" x14ac:dyDescent="0.2">
      <c r="A304" s="4" t="s">
        <v>93</v>
      </c>
      <c r="B304" s="4"/>
      <c r="C304" s="61">
        <f t="shared" si="18"/>
        <v>0</v>
      </c>
      <c r="D304" s="22">
        <v>0</v>
      </c>
      <c r="E304" s="61">
        <f t="shared" si="19"/>
        <v>0</v>
      </c>
      <c r="F304" s="22">
        <v>0</v>
      </c>
      <c r="G304" s="310">
        <f t="shared" si="20"/>
        <v>0</v>
      </c>
      <c r="H304" s="310">
        <f t="shared" si="21"/>
        <v>0</v>
      </c>
      <c r="I304" s="667" t="e">
        <f t="shared" si="22"/>
        <v>#DIV/0!</v>
      </c>
      <c r="J304" s="667"/>
    </row>
    <row r="305" spans="1:10" x14ac:dyDescent="0.2">
      <c r="A305" s="4" t="s">
        <v>94</v>
      </c>
      <c r="B305" s="4"/>
      <c r="C305" s="61">
        <f t="shared" si="18"/>
        <v>0</v>
      </c>
      <c r="D305" s="22">
        <v>0</v>
      </c>
      <c r="E305" s="61">
        <f t="shared" si="19"/>
        <v>0</v>
      </c>
      <c r="F305" s="22">
        <v>0</v>
      </c>
      <c r="G305" s="310">
        <f t="shared" si="20"/>
        <v>0</v>
      </c>
      <c r="H305" s="310">
        <f t="shared" si="21"/>
        <v>0</v>
      </c>
      <c r="I305" s="667" t="e">
        <f t="shared" si="22"/>
        <v>#DIV/0!</v>
      </c>
      <c r="J305" s="667"/>
    </row>
    <row r="306" spans="1:10" x14ac:dyDescent="0.2">
      <c r="A306" s="4" t="s">
        <v>95</v>
      </c>
      <c r="B306" s="4"/>
      <c r="C306" s="61">
        <f t="shared" si="18"/>
        <v>0</v>
      </c>
      <c r="D306" s="22">
        <v>0</v>
      </c>
      <c r="E306" s="61">
        <f t="shared" si="19"/>
        <v>0</v>
      </c>
      <c r="F306" s="22">
        <v>0</v>
      </c>
      <c r="G306" s="310">
        <f t="shared" si="20"/>
        <v>0</v>
      </c>
      <c r="H306" s="310">
        <f t="shared" si="21"/>
        <v>0</v>
      </c>
      <c r="I306" s="667" t="e">
        <f t="shared" si="22"/>
        <v>#DIV/0!</v>
      </c>
      <c r="J306" s="667"/>
    </row>
    <row r="307" spans="1:10" x14ac:dyDescent="0.2">
      <c r="A307" s="4" t="s">
        <v>123</v>
      </c>
      <c r="B307" s="4"/>
      <c r="C307" s="61">
        <f t="shared" si="18"/>
        <v>0</v>
      </c>
      <c r="D307" s="22">
        <v>0</v>
      </c>
      <c r="E307" s="61">
        <f t="shared" si="19"/>
        <v>0</v>
      </c>
      <c r="F307" s="22">
        <v>0</v>
      </c>
      <c r="G307" s="310">
        <f t="shared" si="20"/>
        <v>0</v>
      </c>
      <c r="H307" s="310">
        <f t="shared" si="21"/>
        <v>0</v>
      </c>
      <c r="I307" s="667" t="e">
        <f t="shared" si="22"/>
        <v>#DIV/0!</v>
      </c>
      <c r="J307" s="667"/>
    </row>
    <row r="308" spans="1:10" x14ac:dyDescent="0.2">
      <c r="A308" s="4" t="s">
        <v>122</v>
      </c>
      <c r="B308" s="4"/>
      <c r="C308" s="61">
        <f t="shared" si="18"/>
        <v>0</v>
      </c>
      <c r="D308" s="22">
        <v>0</v>
      </c>
      <c r="E308" s="61">
        <f t="shared" si="19"/>
        <v>0</v>
      </c>
      <c r="F308" s="22">
        <v>0</v>
      </c>
      <c r="G308" s="310">
        <f t="shared" si="20"/>
        <v>0</v>
      </c>
      <c r="H308" s="310">
        <f t="shared" si="21"/>
        <v>0</v>
      </c>
      <c r="I308" s="667" t="e">
        <f t="shared" si="22"/>
        <v>#DIV/0!</v>
      </c>
      <c r="J308" s="667"/>
    </row>
    <row r="309" spans="1:10" x14ac:dyDescent="0.2">
      <c r="A309" s="4" t="s">
        <v>124</v>
      </c>
      <c r="B309" s="4"/>
      <c r="C309" s="61">
        <f t="shared" si="18"/>
        <v>0</v>
      </c>
      <c r="D309" s="22">
        <v>0</v>
      </c>
      <c r="E309" s="61">
        <f t="shared" si="19"/>
        <v>0</v>
      </c>
      <c r="F309" s="22">
        <v>0</v>
      </c>
      <c r="G309" s="310">
        <f t="shared" si="20"/>
        <v>0</v>
      </c>
      <c r="H309" s="310">
        <f t="shared" si="21"/>
        <v>0</v>
      </c>
      <c r="I309" s="667" t="e">
        <f t="shared" si="22"/>
        <v>#DIV/0!</v>
      </c>
      <c r="J309" s="667"/>
    </row>
    <row r="310" spans="1:10" x14ac:dyDescent="0.2">
      <c r="A310" s="4" t="s">
        <v>125</v>
      </c>
      <c r="B310" s="4"/>
      <c r="C310" s="61">
        <f t="shared" si="18"/>
        <v>0</v>
      </c>
      <c r="D310" s="22">
        <v>0</v>
      </c>
      <c r="E310" s="61">
        <f t="shared" si="19"/>
        <v>0</v>
      </c>
      <c r="F310" s="22">
        <v>0</v>
      </c>
      <c r="G310" s="310">
        <f t="shared" si="20"/>
        <v>0</v>
      </c>
      <c r="H310" s="310">
        <f t="shared" si="21"/>
        <v>0</v>
      </c>
      <c r="I310" s="667" t="e">
        <f t="shared" si="22"/>
        <v>#DIV/0!</v>
      </c>
      <c r="J310" s="667"/>
    </row>
    <row r="311" spans="1:10" x14ac:dyDescent="0.2">
      <c r="A311" s="4" t="s">
        <v>68</v>
      </c>
      <c r="B311" s="4"/>
      <c r="C311" s="61">
        <f t="shared" si="18"/>
        <v>0</v>
      </c>
      <c r="D311" s="22">
        <v>0</v>
      </c>
      <c r="E311" s="61">
        <f t="shared" si="19"/>
        <v>0</v>
      </c>
      <c r="F311" s="22">
        <v>0</v>
      </c>
      <c r="G311" s="310">
        <f t="shared" si="20"/>
        <v>0</v>
      </c>
      <c r="H311" s="310">
        <f t="shared" si="21"/>
        <v>0</v>
      </c>
      <c r="I311" s="667" t="e">
        <f t="shared" si="22"/>
        <v>#DIV/0!</v>
      </c>
      <c r="J311" s="667"/>
    </row>
    <row r="312" spans="1:10" ht="13.5" thickBot="1" x14ac:dyDescent="0.25">
      <c r="A312" s="4" t="s">
        <v>126</v>
      </c>
      <c r="B312" s="4"/>
      <c r="C312" s="61">
        <f t="shared" si="18"/>
        <v>0</v>
      </c>
      <c r="D312" s="22">
        <v>0</v>
      </c>
      <c r="E312" s="61">
        <f t="shared" si="19"/>
        <v>0</v>
      </c>
      <c r="F312" s="22">
        <v>0</v>
      </c>
      <c r="G312" s="311">
        <f t="shared" si="20"/>
        <v>0</v>
      </c>
      <c r="H312" s="311">
        <f t="shared" si="21"/>
        <v>0</v>
      </c>
      <c r="I312" s="668" t="e">
        <f t="shared" si="22"/>
        <v>#DIV/0!</v>
      </c>
      <c r="J312" s="668"/>
    </row>
    <row r="313" spans="1:10" ht="14.25" thickTop="1" thickBot="1" x14ac:dyDescent="0.25">
      <c r="A313" s="593" t="s">
        <v>195</v>
      </c>
      <c r="B313" s="593" t="s">
        <v>1</v>
      </c>
      <c r="C313" s="59">
        <f>SUM(C300:C312)</f>
        <v>67</v>
      </c>
      <c r="D313" s="59">
        <f>SUM(D300:D312)</f>
        <v>40</v>
      </c>
      <c r="E313" s="59">
        <f>SUM(E300:E312)</f>
        <v>0</v>
      </c>
      <c r="F313" s="59">
        <f>SUM(F300:F312)</f>
        <v>0</v>
      </c>
      <c r="G313" s="63">
        <f>+C313+E313</f>
        <v>67</v>
      </c>
      <c r="H313" s="12">
        <f>+D313+F313</f>
        <v>40</v>
      </c>
      <c r="I313" s="669">
        <f>+H313/G313*100</f>
        <v>59.701492537313428</v>
      </c>
      <c r="J313" s="669"/>
    </row>
    <row r="314" spans="1:10" ht="13.5" thickTop="1" x14ac:dyDescent="0.2"/>
    <row r="316" spans="1:10" x14ac:dyDescent="0.2">
      <c r="B316" s="606" t="s">
        <v>198</v>
      </c>
      <c r="C316" s="606" t="s">
        <v>1</v>
      </c>
      <c r="D316" s="606" t="s">
        <v>1</v>
      </c>
      <c r="E316" s="606" t="s">
        <v>1</v>
      </c>
      <c r="F316" s="606" t="s">
        <v>1</v>
      </c>
      <c r="G316" s="606" t="s">
        <v>1</v>
      </c>
      <c r="H316" s="606" t="s">
        <v>1</v>
      </c>
    </row>
    <row r="317" spans="1:10" x14ac:dyDescent="0.2">
      <c r="B317" s="606" t="s">
        <v>993</v>
      </c>
      <c r="C317" s="606" t="s">
        <v>1</v>
      </c>
      <c r="D317" s="606" t="s">
        <v>1</v>
      </c>
      <c r="E317" s="606" t="s">
        <v>1</v>
      </c>
      <c r="F317" s="606" t="s">
        <v>1</v>
      </c>
      <c r="G317" s="606" t="s">
        <v>1</v>
      </c>
      <c r="H317" s="606" t="s">
        <v>1</v>
      </c>
    </row>
    <row r="318" spans="1:10" s="271" customFormat="1" x14ac:dyDescent="0.2">
      <c r="B318" s="270"/>
      <c r="C318" s="270"/>
      <c r="D318" s="270"/>
      <c r="E318" s="270"/>
      <c r="F318" s="270"/>
      <c r="G318" s="270"/>
      <c r="H318" s="270"/>
    </row>
    <row r="319" spans="1:10" s="271" customFormat="1" ht="13.5" thickBot="1" x14ac:dyDescent="0.25">
      <c r="B319" s="276" t="s">
        <v>994</v>
      </c>
      <c r="C319" s="270"/>
      <c r="D319" s="270" t="s">
        <v>995</v>
      </c>
      <c r="E319" s="270"/>
      <c r="F319" s="664" t="s">
        <v>996</v>
      </c>
      <c r="G319" s="664"/>
      <c r="H319" s="270"/>
    </row>
    <row r="320" spans="1:10" ht="14.25" thickTop="1" thickBot="1" x14ac:dyDescent="0.25">
      <c r="A320" s="593" t="s">
        <v>189</v>
      </c>
      <c r="B320" s="593" t="s">
        <v>190</v>
      </c>
      <c r="C320" s="593" t="s">
        <v>923</v>
      </c>
      <c r="D320" s="593" t="s">
        <v>1</v>
      </c>
      <c r="E320" s="593" t="s">
        <v>1</v>
      </c>
      <c r="F320" s="593" t="s">
        <v>1</v>
      </c>
      <c r="G320" s="593" t="s">
        <v>1</v>
      </c>
      <c r="H320" s="593" t="s">
        <v>1</v>
      </c>
      <c r="I320" s="593" t="s">
        <v>1</v>
      </c>
      <c r="J320" s="593" t="s">
        <v>1</v>
      </c>
    </row>
    <row r="321" spans="1:10" ht="14.25" thickTop="1" thickBot="1" x14ac:dyDescent="0.25">
      <c r="A321" s="593" t="s">
        <v>1</v>
      </c>
      <c r="B321" s="593" t="s">
        <v>1</v>
      </c>
      <c r="C321" s="593" t="s">
        <v>192</v>
      </c>
      <c r="D321" s="593" t="s">
        <v>1</v>
      </c>
      <c r="E321" s="593" t="s">
        <v>709</v>
      </c>
      <c r="F321" s="593" t="s">
        <v>1</v>
      </c>
      <c r="G321" s="593" t="s">
        <v>168</v>
      </c>
      <c r="H321" s="593" t="s">
        <v>1</v>
      </c>
      <c r="I321" s="593" t="s">
        <v>194</v>
      </c>
      <c r="J321" s="593" t="s">
        <v>1</v>
      </c>
    </row>
    <row r="322" spans="1:10" ht="14.25" thickTop="1" thickBot="1" x14ac:dyDescent="0.25">
      <c r="A322" s="593" t="s">
        <v>1</v>
      </c>
      <c r="B322" s="593" t="s">
        <v>1</v>
      </c>
      <c r="C322" s="12" t="s">
        <v>191</v>
      </c>
      <c r="D322" s="12" t="s">
        <v>193</v>
      </c>
      <c r="E322" s="12" t="s">
        <v>191</v>
      </c>
      <c r="F322" s="12" t="s">
        <v>193</v>
      </c>
      <c r="G322" s="12" t="s">
        <v>191</v>
      </c>
      <c r="H322" s="12" t="s">
        <v>193</v>
      </c>
      <c r="I322" s="593" t="s">
        <v>1</v>
      </c>
      <c r="J322" s="593" t="s">
        <v>1</v>
      </c>
    </row>
    <row r="323" spans="1:10" ht="13.5" thickTop="1" x14ac:dyDescent="0.2">
      <c r="A323" s="4" t="s">
        <v>0</v>
      </c>
      <c r="B323" s="524" t="s">
        <v>1141</v>
      </c>
      <c r="C323" s="524">
        <v>81</v>
      </c>
      <c r="D323" s="524">
        <v>45</v>
      </c>
      <c r="E323" s="4"/>
      <c r="F323" s="4"/>
      <c r="G323" s="309">
        <f>+C323+E323</f>
        <v>81</v>
      </c>
      <c r="H323" s="309">
        <f>+D323+F323</f>
        <v>45</v>
      </c>
      <c r="I323" s="678">
        <f>+H323/G323*100</f>
        <v>55.555555555555557</v>
      </c>
      <c r="J323" s="678"/>
    </row>
    <row r="324" spans="1:10" x14ac:dyDescent="0.2">
      <c r="A324" s="4" t="s">
        <v>90</v>
      </c>
      <c r="B324" s="4"/>
      <c r="C324" s="191"/>
      <c r="D324" s="191"/>
      <c r="E324" s="4"/>
      <c r="F324" s="4"/>
      <c r="G324" s="310">
        <f t="shared" ref="G324:G336" si="23">+C324+E324</f>
        <v>0</v>
      </c>
      <c r="H324" s="310">
        <f t="shared" ref="H324:H336" si="24">+D324+F324</f>
        <v>0</v>
      </c>
      <c r="I324" s="674" t="e">
        <f t="shared" ref="I324:I336" si="25">+H324/G324*100</f>
        <v>#DIV/0!</v>
      </c>
      <c r="J324" s="674"/>
    </row>
    <row r="325" spans="1:10" x14ac:dyDescent="0.2">
      <c r="A325" s="4" t="s">
        <v>91</v>
      </c>
      <c r="B325" s="4"/>
      <c r="C325" s="4"/>
      <c r="D325" s="4"/>
      <c r="E325" s="4"/>
      <c r="F325" s="4"/>
      <c r="G325" s="310">
        <f t="shared" si="23"/>
        <v>0</v>
      </c>
      <c r="H325" s="310">
        <f t="shared" si="24"/>
        <v>0</v>
      </c>
      <c r="I325" s="674" t="e">
        <f t="shared" si="25"/>
        <v>#DIV/0!</v>
      </c>
      <c r="J325" s="674"/>
    </row>
    <row r="326" spans="1:10" x14ac:dyDescent="0.2">
      <c r="A326" s="4" t="s">
        <v>92</v>
      </c>
      <c r="B326" s="4"/>
      <c r="C326" s="4"/>
      <c r="D326" s="4"/>
      <c r="E326" s="4"/>
      <c r="F326" s="4"/>
      <c r="G326" s="310">
        <f t="shared" si="23"/>
        <v>0</v>
      </c>
      <c r="H326" s="310">
        <f t="shared" si="24"/>
        <v>0</v>
      </c>
      <c r="I326" s="674" t="e">
        <f t="shared" si="25"/>
        <v>#DIV/0!</v>
      </c>
      <c r="J326" s="674"/>
    </row>
    <row r="327" spans="1:10" x14ac:dyDescent="0.2">
      <c r="A327" s="4" t="s">
        <v>93</v>
      </c>
      <c r="B327" s="4"/>
      <c r="C327" s="4"/>
      <c r="D327" s="4"/>
      <c r="E327" s="4"/>
      <c r="F327" s="4"/>
      <c r="G327" s="310">
        <f t="shared" si="23"/>
        <v>0</v>
      </c>
      <c r="H327" s="310">
        <f t="shared" si="24"/>
        <v>0</v>
      </c>
      <c r="I327" s="674" t="e">
        <f t="shared" si="25"/>
        <v>#DIV/0!</v>
      </c>
      <c r="J327" s="674"/>
    </row>
    <row r="328" spans="1:10" x14ac:dyDescent="0.2">
      <c r="A328" s="4" t="s">
        <v>94</v>
      </c>
      <c r="B328" s="4"/>
      <c r="C328" s="4"/>
      <c r="D328" s="4"/>
      <c r="E328" s="4"/>
      <c r="F328" s="4"/>
      <c r="G328" s="310">
        <f t="shared" si="23"/>
        <v>0</v>
      </c>
      <c r="H328" s="310">
        <f t="shared" si="24"/>
        <v>0</v>
      </c>
      <c r="I328" s="674" t="e">
        <f t="shared" si="25"/>
        <v>#DIV/0!</v>
      </c>
      <c r="J328" s="674"/>
    </row>
    <row r="329" spans="1:10" x14ac:dyDescent="0.2">
      <c r="A329" s="4" t="s">
        <v>95</v>
      </c>
      <c r="B329" s="4"/>
      <c r="C329" s="4"/>
      <c r="D329" s="4"/>
      <c r="E329" s="4"/>
      <c r="F329" s="4"/>
      <c r="G329" s="310">
        <f t="shared" si="23"/>
        <v>0</v>
      </c>
      <c r="H329" s="310">
        <f t="shared" si="24"/>
        <v>0</v>
      </c>
      <c r="I329" s="674" t="e">
        <f t="shared" si="25"/>
        <v>#DIV/0!</v>
      </c>
      <c r="J329" s="674"/>
    </row>
    <row r="330" spans="1:10" x14ac:dyDescent="0.2">
      <c r="A330" s="4" t="s">
        <v>123</v>
      </c>
      <c r="B330" s="4"/>
      <c r="C330" s="4"/>
      <c r="D330" s="4"/>
      <c r="E330" s="4"/>
      <c r="F330" s="4"/>
      <c r="G330" s="310">
        <f t="shared" si="23"/>
        <v>0</v>
      </c>
      <c r="H330" s="310">
        <f t="shared" si="24"/>
        <v>0</v>
      </c>
      <c r="I330" s="674" t="e">
        <f t="shared" si="25"/>
        <v>#DIV/0!</v>
      </c>
      <c r="J330" s="674"/>
    </row>
    <row r="331" spans="1:10" x14ac:dyDescent="0.2">
      <c r="A331" s="4" t="s">
        <v>122</v>
      </c>
      <c r="B331" s="4"/>
      <c r="C331" s="4"/>
      <c r="D331" s="4"/>
      <c r="E331" s="4"/>
      <c r="F331" s="4"/>
      <c r="G331" s="310">
        <f t="shared" si="23"/>
        <v>0</v>
      </c>
      <c r="H331" s="310">
        <f t="shared" si="24"/>
        <v>0</v>
      </c>
      <c r="I331" s="674" t="e">
        <f t="shared" si="25"/>
        <v>#DIV/0!</v>
      </c>
      <c r="J331" s="674"/>
    </row>
    <row r="332" spans="1:10" x14ac:dyDescent="0.2">
      <c r="A332" s="4" t="s">
        <v>124</v>
      </c>
      <c r="B332" s="4"/>
      <c r="C332" s="4"/>
      <c r="D332" s="4"/>
      <c r="E332" s="4"/>
      <c r="F332" s="4"/>
      <c r="G332" s="310">
        <f t="shared" si="23"/>
        <v>0</v>
      </c>
      <c r="H332" s="310">
        <f t="shared" si="24"/>
        <v>0</v>
      </c>
      <c r="I332" s="674" t="e">
        <f t="shared" si="25"/>
        <v>#DIV/0!</v>
      </c>
      <c r="J332" s="674"/>
    </row>
    <row r="333" spans="1:10" x14ac:dyDescent="0.2">
      <c r="A333" s="4" t="s">
        <v>125</v>
      </c>
      <c r="B333" s="4"/>
      <c r="C333" s="4"/>
      <c r="D333" s="4"/>
      <c r="E333" s="4"/>
      <c r="F333" s="4"/>
      <c r="G333" s="310">
        <f t="shared" si="23"/>
        <v>0</v>
      </c>
      <c r="H333" s="310">
        <f t="shared" si="24"/>
        <v>0</v>
      </c>
      <c r="I333" s="674" t="e">
        <f t="shared" si="25"/>
        <v>#DIV/0!</v>
      </c>
      <c r="J333" s="674"/>
    </row>
    <row r="334" spans="1:10" x14ac:dyDescent="0.2">
      <c r="A334" s="4" t="s">
        <v>68</v>
      </c>
      <c r="B334" s="4"/>
      <c r="C334" s="4"/>
      <c r="D334" s="4"/>
      <c r="E334" s="4"/>
      <c r="F334" s="4"/>
      <c r="G334" s="310">
        <f t="shared" si="23"/>
        <v>0</v>
      </c>
      <c r="H334" s="310">
        <f t="shared" si="24"/>
        <v>0</v>
      </c>
      <c r="I334" s="674" t="e">
        <f t="shared" si="25"/>
        <v>#DIV/0!</v>
      </c>
      <c r="J334" s="674"/>
    </row>
    <row r="335" spans="1:10" ht="13.5" thickBot="1" x14ac:dyDescent="0.25">
      <c r="A335" s="4" t="s">
        <v>126</v>
      </c>
      <c r="B335" s="4"/>
      <c r="C335" s="4"/>
      <c r="D335" s="4"/>
      <c r="E335" s="4"/>
      <c r="F335" s="4"/>
      <c r="G335" s="311">
        <f t="shared" si="23"/>
        <v>0</v>
      </c>
      <c r="H335" s="311">
        <f t="shared" si="24"/>
        <v>0</v>
      </c>
      <c r="I335" s="675" t="e">
        <f t="shared" si="25"/>
        <v>#DIV/0!</v>
      </c>
      <c r="J335" s="675"/>
    </row>
    <row r="336" spans="1:10" ht="14.25" thickTop="1" thickBot="1" x14ac:dyDescent="0.25">
      <c r="A336" s="593" t="s">
        <v>195</v>
      </c>
      <c r="B336" s="593" t="s">
        <v>1</v>
      </c>
      <c r="C336" s="12">
        <f>SUM(C323:C335)</f>
        <v>81</v>
      </c>
      <c r="D336" s="12">
        <f>SUM(D323:D335)</f>
        <v>45</v>
      </c>
      <c r="E336" s="12">
        <f>SUM(E323:E335)</f>
        <v>0</v>
      </c>
      <c r="F336" s="12">
        <f>SUM(F323:F335)</f>
        <v>0</v>
      </c>
      <c r="G336" s="12">
        <f t="shared" si="23"/>
        <v>81</v>
      </c>
      <c r="H336" s="12">
        <f t="shared" si="24"/>
        <v>45</v>
      </c>
      <c r="I336" s="677">
        <f t="shared" si="25"/>
        <v>55.555555555555557</v>
      </c>
      <c r="J336" s="677"/>
    </row>
    <row r="337" spans="1:10" ht="14.25" thickTop="1" thickBot="1" x14ac:dyDescent="0.25">
      <c r="B337" s="593" t="s">
        <v>190</v>
      </c>
      <c r="C337" s="593" t="s">
        <v>924</v>
      </c>
      <c r="D337" s="593" t="s">
        <v>1</v>
      </c>
      <c r="E337" s="593" t="s">
        <v>1</v>
      </c>
      <c r="F337" s="593" t="s">
        <v>1</v>
      </c>
      <c r="G337" s="593" t="s">
        <v>1</v>
      </c>
      <c r="H337" s="593" t="s">
        <v>1</v>
      </c>
      <c r="I337" s="593" t="s">
        <v>1</v>
      </c>
      <c r="J337" s="593" t="s">
        <v>1</v>
      </c>
    </row>
    <row r="338" spans="1:10" ht="14.25" thickTop="1" thickBot="1" x14ac:dyDescent="0.25">
      <c r="B338" s="593" t="s">
        <v>1</v>
      </c>
      <c r="C338" s="593" t="s">
        <v>192</v>
      </c>
      <c r="D338" s="593" t="s">
        <v>1</v>
      </c>
      <c r="E338" s="593" t="s">
        <v>709</v>
      </c>
      <c r="F338" s="593" t="s">
        <v>1</v>
      </c>
      <c r="G338" s="593" t="s">
        <v>168</v>
      </c>
      <c r="H338" s="593" t="s">
        <v>1</v>
      </c>
      <c r="I338" s="593" t="s">
        <v>197</v>
      </c>
      <c r="J338" s="593" t="s">
        <v>1</v>
      </c>
    </row>
    <row r="339" spans="1:10" ht="14.25" thickTop="1" thickBot="1" x14ac:dyDescent="0.25">
      <c r="B339" s="593" t="s">
        <v>1</v>
      </c>
      <c r="C339" s="12" t="s">
        <v>191</v>
      </c>
      <c r="D339" s="12" t="s">
        <v>196</v>
      </c>
      <c r="E339" s="12" t="s">
        <v>191</v>
      </c>
      <c r="F339" s="12" t="s">
        <v>196</v>
      </c>
      <c r="G339" s="12" t="s">
        <v>191</v>
      </c>
      <c r="H339" s="12" t="s">
        <v>196</v>
      </c>
      <c r="I339" s="593" t="s">
        <v>1</v>
      </c>
      <c r="J339" s="593" t="s">
        <v>1</v>
      </c>
    </row>
    <row r="340" spans="1:10" ht="13.5" thickTop="1" x14ac:dyDescent="0.2">
      <c r="A340" s="4" t="s">
        <v>0</v>
      </c>
      <c r="B340" s="524" t="s">
        <v>1141</v>
      </c>
      <c r="C340" s="535">
        <f>+C323</f>
        <v>81</v>
      </c>
      <c r="D340" s="532">
        <v>45</v>
      </c>
      <c r="E340" s="61">
        <f>+E323</f>
        <v>0</v>
      </c>
      <c r="F340" s="22"/>
      <c r="G340" s="309">
        <f>+C340+E340</f>
        <v>81</v>
      </c>
      <c r="H340" s="309">
        <f>+D340+F340</f>
        <v>45</v>
      </c>
      <c r="I340" s="678">
        <f>+H340/G340*100</f>
        <v>55.555555555555557</v>
      </c>
      <c r="J340" s="678"/>
    </row>
    <row r="341" spans="1:10" x14ac:dyDescent="0.2">
      <c r="A341" s="4" t="s">
        <v>90</v>
      </c>
      <c r="B341" s="4"/>
      <c r="C341" s="61">
        <f t="shared" ref="C341:C352" si="26">+C324</f>
        <v>0</v>
      </c>
      <c r="D341" s="22"/>
      <c r="E341" s="61">
        <f t="shared" ref="E341:E352" si="27">+E324</f>
        <v>0</v>
      </c>
      <c r="F341" s="22"/>
      <c r="G341" s="310">
        <f t="shared" ref="G341:G353" si="28">+C341+E341</f>
        <v>0</v>
      </c>
      <c r="H341" s="310">
        <f t="shared" ref="H341:H353" si="29">+D341+F341</f>
        <v>0</v>
      </c>
      <c r="I341" s="674" t="e">
        <f t="shared" ref="I341:I353" si="30">+H341/G341*100</f>
        <v>#DIV/0!</v>
      </c>
      <c r="J341" s="674"/>
    </row>
    <row r="342" spans="1:10" x14ac:dyDescent="0.2">
      <c r="A342" s="4" t="s">
        <v>91</v>
      </c>
      <c r="B342" s="4"/>
      <c r="C342" s="61">
        <f t="shared" si="26"/>
        <v>0</v>
      </c>
      <c r="D342" s="22"/>
      <c r="E342" s="61">
        <f t="shared" si="27"/>
        <v>0</v>
      </c>
      <c r="F342" s="22"/>
      <c r="G342" s="310">
        <f t="shared" si="28"/>
        <v>0</v>
      </c>
      <c r="H342" s="310">
        <f t="shared" si="29"/>
        <v>0</v>
      </c>
      <c r="I342" s="674" t="e">
        <f t="shared" si="30"/>
        <v>#DIV/0!</v>
      </c>
      <c r="J342" s="674"/>
    </row>
    <row r="343" spans="1:10" x14ac:dyDescent="0.2">
      <c r="A343" s="4" t="s">
        <v>92</v>
      </c>
      <c r="B343" s="4"/>
      <c r="C343" s="61">
        <f t="shared" si="26"/>
        <v>0</v>
      </c>
      <c r="D343" s="22"/>
      <c r="E343" s="61">
        <f t="shared" si="27"/>
        <v>0</v>
      </c>
      <c r="F343" s="22"/>
      <c r="G343" s="310">
        <f t="shared" si="28"/>
        <v>0</v>
      </c>
      <c r="H343" s="310">
        <f t="shared" si="29"/>
        <v>0</v>
      </c>
      <c r="I343" s="674" t="e">
        <f t="shared" si="30"/>
        <v>#DIV/0!</v>
      </c>
      <c r="J343" s="674"/>
    </row>
    <row r="344" spans="1:10" x14ac:dyDescent="0.2">
      <c r="A344" s="4" t="s">
        <v>93</v>
      </c>
      <c r="B344" s="4"/>
      <c r="C344" s="61">
        <f t="shared" si="26"/>
        <v>0</v>
      </c>
      <c r="D344" s="22"/>
      <c r="E344" s="61">
        <f t="shared" si="27"/>
        <v>0</v>
      </c>
      <c r="F344" s="22"/>
      <c r="G344" s="310">
        <f t="shared" si="28"/>
        <v>0</v>
      </c>
      <c r="H344" s="310">
        <f t="shared" si="29"/>
        <v>0</v>
      </c>
      <c r="I344" s="674" t="e">
        <f t="shared" si="30"/>
        <v>#DIV/0!</v>
      </c>
      <c r="J344" s="674"/>
    </row>
    <row r="345" spans="1:10" x14ac:dyDescent="0.2">
      <c r="A345" s="4" t="s">
        <v>94</v>
      </c>
      <c r="B345" s="4"/>
      <c r="C345" s="61">
        <f t="shared" si="26"/>
        <v>0</v>
      </c>
      <c r="D345" s="22"/>
      <c r="E345" s="61">
        <f t="shared" si="27"/>
        <v>0</v>
      </c>
      <c r="F345" s="22"/>
      <c r="G345" s="310">
        <f t="shared" si="28"/>
        <v>0</v>
      </c>
      <c r="H345" s="310">
        <f t="shared" si="29"/>
        <v>0</v>
      </c>
      <c r="I345" s="674" t="e">
        <f t="shared" si="30"/>
        <v>#DIV/0!</v>
      </c>
      <c r="J345" s="674"/>
    </row>
    <row r="346" spans="1:10" x14ac:dyDescent="0.2">
      <c r="A346" s="4" t="s">
        <v>95</v>
      </c>
      <c r="B346" s="4"/>
      <c r="C346" s="61">
        <f t="shared" si="26"/>
        <v>0</v>
      </c>
      <c r="D346" s="22"/>
      <c r="E346" s="61">
        <f t="shared" si="27"/>
        <v>0</v>
      </c>
      <c r="F346" s="22"/>
      <c r="G346" s="310">
        <f t="shared" si="28"/>
        <v>0</v>
      </c>
      <c r="H346" s="310">
        <f t="shared" si="29"/>
        <v>0</v>
      </c>
      <c r="I346" s="674" t="e">
        <f t="shared" si="30"/>
        <v>#DIV/0!</v>
      </c>
      <c r="J346" s="674"/>
    </row>
    <row r="347" spans="1:10" x14ac:dyDescent="0.2">
      <c r="A347" s="4" t="s">
        <v>123</v>
      </c>
      <c r="B347" s="4"/>
      <c r="C347" s="61">
        <f t="shared" si="26"/>
        <v>0</v>
      </c>
      <c r="D347" s="22"/>
      <c r="E347" s="61">
        <f t="shared" si="27"/>
        <v>0</v>
      </c>
      <c r="F347" s="22"/>
      <c r="G347" s="310">
        <f t="shared" si="28"/>
        <v>0</v>
      </c>
      <c r="H347" s="310">
        <f t="shared" si="29"/>
        <v>0</v>
      </c>
      <c r="I347" s="674" t="e">
        <f t="shared" si="30"/>
        <v>#DIV/0!</v>
      </c>
      <c r="J347" s="674"/>
    </row>
    <row r="348" spans="1:10" x14ac:dyDescent="0.2">
      <c r="A348" s="4" t="s">
        <v>122</v>
      </c>
      <c r="B348" s="4"/>
      <c r="C348" s="61">
        <f t="shared" si="26"/>
        <v>0</v>
      </c>
      <c r="D348" s="22"/>
      <c r="E348" s="61">
        <f t="shared" si="27"/>
        <v>0</v>
      </c>
      <c r="F348" s="22"/>
      <c r="G348" s="310">
        <f t="shared" si="28"/>
        <v>0</v>
      </c>
      <c r="H348" s="310">
        <f t="shared" si="29"/>
        <v>0</v>
      </c>
      <c r="I348" s="674" t="e">
        <f t="shared" si="30"/>
        <v>#DIV/0!</v>
      </c>
      <c r="J348" s="674"/>
    </row>
    <row r="349" spans="1:10" x14ac:dyDescent="0.2">
      <c r="A349" s="4" t="s">
        <v>124</v>
      </c>
      <c r="B349" s="4"/>
      <c r="C349" s="61">
        <f t="shared" si="26"/>
        <v>0</v>
      </c>
      <c r="D349" s="22"/>
      <c r="E349" s="61">
        <f t="shared" si="27"/>
        <v>0</v>
      </c>
      <c r="F349" s="22"/>
      <c r="G349" s="310">
        <f t="shared" si="28"/>
        <v>0</v>
      </c>
      <c r="H349" s="310">
        <f t="shared" si="29"/>
        <v>0</v>
      </c>
      <c r="I349" s="674" t="e">
        <f t="shared" si="30"/>
        <v>#DIV/0!</v>
      </c>
      <c r="J349" s="674"/>
    </row>
    <row r="350" spans="1:10" x14ac:dyDescent="0.2">
      <c r="A350" s="4" t="s">
        <v>125</v>
      </c>
      <c r="B350" s="4"/>
      <c r="C350" s="61">
        <f t="shared" si="26"/>
        <v>0</v>
      </c>
      <c r="D350" s="22"/>
      <c r="E350" s="61">
        <f t="shared" si="27"/>
        <v>0</v>
      </c>
      <c r="F350" s="22"/>
      <c r="G350" s="310">
        <f t="shared" si="28"/>
        <v>0</v>
      </c>
      <c r="H350" s="310">
        <f t="shared" si="29"/>
        <v>0</v>
      </c>
      <c r="I350" s="674" t="e">
        <f t="shared" si="30"/>
        <v>#DIV/0!</v>
      </c>
      <c r="J350" s="674"/>
    </row>
    <row r="351" spans="1:10" x14ac:dyDescent="0.2">
      <c r="A351" s="4" t="s">
        <v>68</v>
      </c>
      <c r="B351" s="4"/>
      <c r="C351" s="61">
        <f t="shared" si="26"/>
        <v>0</v>
      </c>
      <c r="D351" s="22"/>
      <c r="E351" s="61">
        <f t="shared" si="27"/>
        <v>0</v>
      </c>
      <c r="F351" s="22"/>
      <c r="G351" s="310">
        <f t="shared" si="28"/>
        <v>0</v>
      </c>
      <c r="H351" s="310">
        <f t="shared" si="29"/>
        <v>0</v>
      </c>
      <c r="I351" s="674" t="e">
        <f t="shared" si="30"/>
        <v>#DIV/0!</v>
      </c>
      <c r="J351" s="674"/>
    </row>
    <row r="352" spans="1:10" ht="13.5" thickBot="1" x14ac:dyDescent="0.25">
      <c r="A352" s="4" t="s">
        <v>126</v>
      </c>
      <c r="B352" s="4"/>
      <c r="C352" s="61">
        <f t="shared" si="26"/>
        <v>0</v>
      </c>
      <c r="D352" s="22"/>
      <c r="E352" s="61">
        <f t="shared" si="27"/>
        <v>0</v>
      </c>
      <c r="F352" s="22"/>
      <c r="G352" s="311">
        <f t="shared" si="28"/>
        <v>0</v>
      </c>
      <c r="H352" s="311">
        <f t="shared" si="29"/>
        <v>0</v>
      </c>
      <c r="I352" s="675" t="e">
        <f t="shared" si="30"/>
        <v>#DIV/0!</v>
      </c>
      <c r="J352" s="675"/>
    </row>
    <row r="353" spans="1:10" ht="14.25" thickTop="1" thickBot="1" x14ac:dyDescent="0.25">
      <c r="A353" s="593" t="s">
        <v>195</v>
      </c>
      <c r="B353" s="593" t="s">
        <v>1</v>
      </c>
      <c r="C353" s="59">
        <f>SUM(C340:C352)</f>
        <v>81</v>
      </c>
      <c r="D353" s="59">
        <f>SUM(D340:D352)</f>
        <v>45</v>
      </c>
      <c r="E353" s="59">
        <f>SUM(E340:E352)</f>
        <v>0</v>
      </c>
      <c r="F353" s="59">
        <f>SUM(F340:F352)</f>
        <v>0</v>
      </c>
      <c r="G353" s="12">
        <f t="shared" si="28"/>
        <v>81</v>
      </c>
      <c r="H353" s="12">
        <f t="shared" si="29"/>
        <v>45</v>
      </c>
      <c r="I353" s="677">
        <f t="shared" si="30"/>
        <v>55.555555555555557</v>
      </c>
      <c r="J353" s="677"/>
    </row>
    <row r="354" spans="1:10" ht="13.5" thickTop="1" x14ac:dyDescent="0.2"/>
    <row r="356" spans="1:10" hidden="1" x14ac:dyDescent="0.2">
      <c r="B356" s="606" t="s">
        <v>710</v>
      </c>
      <c r="C356" s="606" t="s">
        <v>1</v>
      </c>
      <c r="D356" s="606" t="s">
        <v>1</v>
      </c>
      <c r="E356" s="606" t="s">
        <v>1</v>
      </c>
      <c r="F356" s="606" t="s">
        <v>1</v>
      </c>
      <c r="G356" s="606" t="s">
        <v>1</v>
      </c>
      <c r="H356" s="606" t="s">
        <v>1</v>
      </c>
    </row>
    <row r="357" spans="1:10" ht="13.5" hidden="1" thickBot="1" x14ac:dyDescent="0.25">
      <c r="B357" s="606" t="s">
        <v>922</v>
      </c>
      <c r="C357" s="606" t="s">
        <v>1</v>
      </c>
      <c r="D357" s="606" t="s">
        <v>1</v>
      </c>
      <c r="E357" s="606" t="s">
        <v>1</v>
      </c>
      <c r="F357" s="606" t="s">
        <v>1</v>
      </c>
      <c r="G357" s="606" t="s">
        <v>1</v>
      </c>
      <c r="H357" s="606" t="s">
        <v>1</v>
      </c>
    </row>
    <row r="358" spans="1:10" ht="14.25" hidden="1" thickTop="1" thickBot="1" x14ac:dyDescent="0.25">
      <c r="A358" s="593" t="s">
        <v>189</v>
      </c>
      <c r="B358" s="593" t="s">
        <v>190</v>
      </c>
      <c r="C358" s="593" t="s">
        <v>923</v>
      </c>
      <c r="D358" s="593" t="s">
        <v>1</v>
      </c>
      <c r="E358" s="593" t="s">
        <v>1</v>
      </c>
      <c r="F358" s="593" t="s">
        <v>1</v>
      </c>
      <c r="G358" s="593" t="s">
        <v>1</v>
      </c>
      <c r="H358" s="593" t="s">
        <v>1</v>
      </c>
    </row>
    <row r="359" spans="1:10" ht="14.25" hidden="1" thickTop="1" thickBot="1" x14ac:dyDescent="0.25">
      <c r="A359" s="593" t="s">
        <v>1</v>
      </c>
      <c r="B359" s="593" t="s">
        <v>1</v>
      </c>
      <c r="C359" s="593" t="s">
        <v>192</v>
      </c>
      <c r="D359" s="593" t="s">
        <v>1</v>
      </c>
      <c r="E359" s="593" t="s">
        <v>168</v>
      </c>
      <c r="F359" s="593" t="s">
        <v>1</v>
      </c>
      <c r="G359" s="593" t="s">
        <v>194</v>
      </c>
      <c r="H359" s="593" t="s">
        <v>1</v>
      </c>
    </row>
    <row r="360" spans="1:10" ht="14.25" hidden="1" thickTop="1" thickBot="1" x14ac:dyDescent="0.25">
      <c r="A360" s="593" t="s">
        <v>1</v>
      </c>
      <c r="B360" s="593" t="s">
        <v>1</v>
      </c>
      <c r="C360" s="12" t="s">
        <v>191</v>
      </c>
      <c r="D360" s="12" t="s">
        <v>193</v>
      </c>
      <c r="E360" s="12" t="s">
        <v>191</v>
      </c>
      <c r="F360" s="12" t="s">
        <v>193</v>
      </c>
      <c r="G360" s="593" t="s">
        <v>1</v>
      </c>
      <c r="H360" s="593" t="s">
        <v>1</v>
      </c>
    </row>
    <row r="361" spans="1:10" ht="13.5" hidden="1" thickTop="1" x14ac:dyDescent="0.2">
      <c r="A361" s="4"/>
      <c r="B361" s="4" t="s">
        <v>80</v>
      </c>
      <c r="C361" s="4"/>
      <c r="D361" s="4"/>
      <c r="E361" s="309">
        <f t="shared" ref="E361:F364" si="31">+C361</f>
        <v>0</v>
      </c>
      <c r="F361" s="309">
        <f t="shared" si="31"/>
        <v>0</v>
      </c>
      <c r="G361" s="689" t="e">
        <f>+F361/E361*100</f>
        <v>#DIV/0!</v>
      </c>
      <c r="H361" s="690"/>
    </row>
    <row r="362" spans="1:10" hidden="1" x14ac:dyDescent="0.2">
      <c r="A362" s="4"/>
      <c r="B362" s="4" t="s">
        <v>80</v>
      </c>
      <c r="C362" s="191"/>
      <c r="D362" s="191"/>
      <c r="E362" s="310">
        <f t="shared" si="31"/>
        <v>0</v>
      </c>
      <c r="F362" s="310">
        <f t="shared" si="31"/>
        <v>0</v>
      </c>
      <c r="G362" s="691" t="e">
        <f>+F362/E362*100</f>
        <v>#DIV/0!</v>
      </c>
      <c r="H362" s="692"/>
    </row>
    <row r="363" spans="1:10" ht="13.5" hidden="1" thickBot="1" x14ac:dyDescent="0.25">
      <c r="A363" s="4"/>
      <c r="B363" s="4" t="s">
        <v>80</v>
      </c>
      <c r="C363" s="4"/>
      <c r="D363" s="4"/>
      <c r="E363" s="311">
        <f t="shared" si="31"/>
        <v>0</v>
      </c>
      <c r="F363" s="311">
        <f t="shared" si="31"/>
        <v>0</v>
      </c>
      <c r="G363" s="681" t="e">
        <f>+F363/E363*100</f>
        <v>#DIV/0!</v>
      </c>
      <c r="H363" s="682"/>
    </row>
    <row r="364" spans="1:10" ht="14.25" hidden="1" thickTop="1" thickBot="1" x14ac:dyDescent="0.25">
      <c r="A364" s="593" t="s">
        <v>195</v>
      </c>
      <c r="B364" s="593" t="s">
        <v>1</v>
      </c>
      <c r="C364" s="12">
        <f>SUM(C361:C363)</f>
        <v>0</v>
      </c>
      <c r="D364" s="12">
        <f>SUM(D361:D363)</f>
        <v>0</v>
      </c>
      <c r="E364" s="12">
        <f t="shared" si="31"/>
        <v>0</v>
      </c>
      <c r="F364" s="12">
        <f t="shared" si="31"/>
        <v>0</v>
      </c>
      <c r="G364" s="665" t="e">
        <f>+F364/E364*100</f>
        <v>#DIV/0!</v>
      </c>
      <c r="H364" s="666"/>
    </row>
    <row r="365" spans="1:10" ht="14.25" hidden="1" thickTop="1" thickBot="1" x14ac:dyDescent="0.25">
      <c r="A365" s="593" t="s">
        <v>189</v>
      </c>
      <c r="B365" s="593" t="s">
        <v>190</v>
      </c>
      <c r="C365" s="593" t="s">
        <v>924</v>
      </c>
      <c r="D365" s="593" t="s">
        <v>1</v>
      </c>
      <c r="E365" s="593" t="s">
        <v>1</v>
      </c>
      <c r="F365" s="593" t="s">
        <v>1</v>
      </c>
      <c r="G365" s="593" t="s">
        <v>1</v>
      </c>
      <c r="H365" s="593" t="s">
        <v>1</v>
      </c>
    </row>
    <row r="366" spans="1:10" ht="14.25" hidden="1" thickTop="1" thickBot="1" x14ac:dyDescent="0.25">
      <c r="A366" s="593" t="s">
        <v>1</v>
      </c>
      <c r="B366" s="593" t="s">
        <v>1</v>
      </c>
      <c r="C366" s="593" t="s">
        <v>192</v>
      </c>
      <c r="D366" s="593" t="s">
        <v>1</v>
      </c>
      <c r="E366" s="593" t="s">
        <v>168</v>
      </c>
      <c r="F366" s="593" t="s">
        <v>1</v>
      </c>
      <c r="G366" s="593" t="s">
        <v>197</v>
      </c>
      <c r="H366" s="593" t="s">
        <v>1</v>
      </c>
    </row>
    <row r="367" spans="1:10" ht="14.25" hidden="1" thickTop="1" thickBot="1" x14ac:dyDescent="0.25">
      <c r="A367" s="593" t="s">
        <v>1</v>
      </c>
      <c r="B367" s="593" t="s">
        <v>1</v>
      </c>
      <c r="C367" s="12" t="s">
        <v>191</v>
      </c>
      <c r="D367" s="12" t="s">
        <v>196</v>
      </c>
      <c r="E367" s="12" t="s">
        <v>191</v>
      </c>
      <c r="F367" s="12" t="s">
        <v>196</v>
      </c>
      <c r="G367" s="593" t="s">
        <v>1</v>
      </c>
      <c r="H367" s="593" t="s">
        <v>1</v>
      </c>
    </row>
    <row r="368" spans="1:10" ht="13.5" hidden="1" thickTop="1" x14ac:dyDescent="0.2">
      <c r="A368" s="4"/>
      <c r="B368" s="4" t="s">
        <v>80</v>
      </c>
      <c r="C368" s="4"/>
      <c r="D368" s="4"/>
      <c r="E368" s="309">
        <f t="shared" ref="E368:F371" si="32">+C368</f>
        <v>0</v>
      </c>
      <c r="F368" s="309">
        <f t="shared" si="32"/>
        <v>0</v>
      </c>
      <c r="G368" s="689" t="e">
        <f>+F368/E368*100</f>
        <v>#DIV/0!</v>
      </c>
      <c r="H368" s="690"/>
    </row>
    <row r="369" spans="1:8" hidden="1" x14ac:dyDescent="0.2">
      <c r="A369" s="4"/>
      <c r="B369" s="4" t="s">
        <v>80</v>
      </c>
      <c r="C369" s="4"/>
      <c r="D369" s="4"/>
      <c r="E369" s="310">
        <f t="shared" si="32"/>
        <v>0</v>
      </c>
      <c r="F369" s="310">
        <f t="shared" si="32"/>
        <v>0</v>
      </c>
      <c r="G369" s="691" t="e">
        <f>+F369/E369*100</f>
        <v>#DIV/0!</v>
      </c>
      <c r="H369" s="692"/>
    </row>
    <row r="370" spans="1:8" ht="13.5" hidden="1" thickBot="1" x14ac:dyDescent="0.25">
      <c r="A370" s="4"/>
      <c r="B370" s="4" t="s">
        <v>80</v>
      </c>
      <c r="C370" s="4"/>
      <c r="D370" s="4"/>
      <c r="E370" s="311">
        <f t="shared" si="32"/>
        <v>0</v>
      </c>
      <c r="F370" s="311">
        <f t="shared" si="32"/>
        <v>0</v>
      </c>
      <c r="G370" s="681" t="e">
        <f>+F370/E370*100</f>
        <v>#DIV/0!</v>
      </c>
      <c r="H370" s="682"/>
    </row>
    <row r="371" spans="1:8" ht="14.25" hidden="1" thickTop="1" thickBot="1" x14ac:dyDescent="0.25">
      <c r="A371" s="593" t="s">
        <v>195</v>
      </c>
      <c r="B371" s="593" t="s">
        <v>1</v>
      </c>
      <c r="C371" s="12">
        <f>SUM(C368:C370)</f>
        <v>0</v>
      </c>
      <c r="D371" s="12">
        <f>SUM(D368:D370)</f>
        <v>0</v>
      </c>
      <c r="E371" s="12">
        <f t="shared" si="32"/>
        <v>0</v>
      </c>
      <c r="F371" s="12">
        <f t="shared" si="32"/>
        <v>0</v>
      </c>
      <c r="G371" s="665" t="e">
        <f>+F371/E371*100</f>
        <v>#DIV/0!</v>
      </c>
      <c r="H371" s="666"/>
    </row>
    <row r="374" spans="1:8" hidden="1" x14ac:dyDescent="0.2">
      <c r="B374" s="606" t="s">
        <v>710</v>
      </c>
      <c r="C374" s="606" t="s">
        <v>1</v>
      </c>
      <c r="D374" s="606" t="s">
        <v>1</v>
      </c>
      <c r="E374" s="606" t="s">
        <v>1</v>
      </c>
      <c r="F374" s="606" t="s">
        <v>1</v>
      </c>
      <c r="G374" s="606" t="s">
        <v>1</v>
      </c>
      <c r="H374" s="606" t="s">
        <v>1</v>
      </c>
    </row>
    <row r="375" spans="1:8" ht="13.5" hidden="1" thickBot="1" x14ac:dyDescent="0.25">
      <c r="B375" s="606" t="s">
        <v>997</v>
      </c>
      <c r="C375" s="606" t="s">
        <v>1</v>
      </c>
      <c r="D375" s="606" t="s">
        <v>1</v>
      </c>
      <c r="E375" s="606" t="s">
        <v>1</v>
      </c>
      <c r="F375" s="606" t="s">
        <v>1</v>
      </c>
      <c r="G375" s="606" t="s">
        <v>1</v>
      </c>
      <c r="H375" s="606" t="s">
        <v>1</v>
      </c>
    </row>
    <row r="376" spans="1:8" ht="14.25" hidden="1" thickTop="1" thickBot="1" x14ac:dyDescent="0.25">
      <c r="A376" s="593" t="s">
        <v>189</v>
      </c>
      <c r="B376" s="593" t="s">
        <v>190</v>
      </c>
      <c r="C376" s="593" t="s">
        <v>923</v>
      </c>
      <c r="D376" s="593" t="s">
        <v>1</v>
      </c>
      <c r="E376" s="593" t="s">
        <v>1</v>
      </c>
      <c r="F376" s="593" t="s">
        <v>1</v>
      </c>
      <c r="G376" s="593" t="s">
        <v>1</v>
      </c>
      <c r="H376" s="593" t="s">
        <v>1</v>
      </c>
    </row>
    <row r="377" spans="1:8" ht="14.25" hidden="1" thickTop="1" thickBot="1" x14ac:dyDescent="0.25">
      <c r="A377" s="593" t="s">
        <v>1</v>
      </c>
      <c r="B377" s="593" t="s">
        <v>1</v>
      </c>
      <c r="C377" s="593" t="s">
        <v>192</v>
      </c>
      <c r="D377" s="593" t="s">
        <v>1</v>
      </c>
      <c r="E377" s="593" t="s">
        <v>168</v>
      </c>
      <c r="F377" s="593" t="s">
        <v>1</v>
      </c>
      <c r="G377" s="593" t="s">
        <v>194</v>
      </c>
      <c r="H377" s="593" t="s">
        <v>1</v>
      </c>
    </row>
    <row r="378" spans="1:8" ht="14.25" hidden="1" thickTop="1" thickBot="1" x14ac:dyDescent="0.25">
      <c r="A378" s="593" t="s">
        <v>1</v>
      </c>
      <c r="B378" s="593" t="s">
        <v>1</v>
      </c>
      <c r="C378" s="12" t="s">
        <v>191</v>
      </c>
      <c r="D378" s="12" t="s">
        <v>193</v>
      </c>
      <c r="E378" s="12" t="s">
        <v>191</v>
      </c>
      <c r="F378" s="12" t="s">
        <v>193</v>
      </c>
      <c r="G378" s="593" t="s">
        <v>1</v>
      </c>
      <c r="H378" s="593" t="s">
        <v>1</v>
      </c>
    </row>
    <row r="379" spans="1:8" ht="13.5" hidden="1" thickTop="1" x14ac:dyDescent="0.2">
      <c r="A379" s="4"/>
      <c r="B379" s="4" t="s">
        <v>80</v>
      </c>
      <c r="C379" s="4"/>
      <c r="D379" s="4"/>
      <c r="E379" s="309">
        <f t="shared" ref="E379:F382" si="33">+C379</f>
        <v>0</v>
      </c>
      <c r="F379" s="309">
        <f t="shared" si="33"/>
        <v>0</v>
      </c>
      <c r="G379" s="689" t="e">
        <f>+F379/E379*100</f>
        <v>#DIV/0!</v>
      </c>
      <c r="H379" s="690"/>
    </row>
    <row r="380" spans="1:8" hidden="1" x14ac:dyDescent="0.2">
      <c r="A380" s="4"/>
      <c r="B380" s="4" t="s">
        <v>80</v>
      </c>
      <c r="C380" s="191"/>
      <c r="D380" s="191"/>
      <c r="E380" s="310">
        <f t="shared" si="33"/>
        <v>0</v>
      </c>
      <c r="F380" s="310">
        <f t="shared" si="33"/>
        <v>0</v>
      </c>
      <c r="G380" s="691" t="e">
        <f>+F380/E380*100</f>
        <v>#DIV/0!</v>
      </c>
      <c r="H380" s="692"/>
    </row>
    <row r="381" spans="1:8" ht="13.5" hidden="1" thickBot="1" x14ac:dyDescent="0.25">
      <c r="A381" s="4"/>
      <c r="B381" s="4" t="s">
        <v>80</v>
      </c>
      <c r="C381" s="4"/>
      <c r="D381" s="4"/>
      <c r="E381" s="311">
        <f t="shared" si="33"/>
        <v>0</v>
      </c>
      <c r="F381" s="311">
        <f t="shared" si="33"/>
        <v>0</v>
      </c>
      <c r="G381" s="681" t="e">
        <f>+F381/E381*100</f>
        <v>#DIV/0!</v>
      </c>
      <c r="H381" s="682"/>
    </row>
    <row r="382" spans="1:8" ht="14.25" hidden="1" customHeight="1" thickTop="1" thickBot="1" x14ac:dyDescent="0.25">
      <c r="A382" s="593" t="s">
        <v>195</v>
      </c>
      <c r="B382" s="593" t="s">
        <v>1</v>
      </c>
      <c r="C382" s="12">
        <f>SUM(C379:C381)</f>
        <v>0</v>
      </c>
      <c r="D382" s="12">
        <f>SUM(D379:D381)</f>
        <v>0</v>
      </c>
      <c r="E382" s="12">
        <f t="shared" si="33"/>
        <v>0</v>
      </c>
      <c r="F382" s="12">
        <f t="shared" si="33"/>
        <v>0</v>
      </c>
      <c r="G382" s="665" t="e">
        <f>+F382/E382*100</f>
        <v>#DIV/0!</v>
      </c>
      <c r="H382" s="666"/>
    </row>
    <row r="383" spans="1:8" ht="14.25" hidden="1" customHeight="1" thickTop="1" thickBot="1" x14ac:dyDescent="0.25">
      <c r="A383" s="593" t="s">
        <v>189</v>
      </c>
      <c r="B383" s="593" t="s">
        <v>190</v>
      </c>
      <c r="C383" s="593" t="s">
        <v>924</v>
      </c>
      <c r="D383" s="593" t="s">
        <v>1</v>
      </c>
      <c r="E383" s="593" t="s">
        <v>1</v>
      </c>
      <c r="F383" s="593" t="s">
        <v>1</v>
      </c>
      <c r="G383" s="593" t="s">
        <v>1</v>
      </c>
      <c r="H383" s="593" t="s">
        <v>1</v>
      </c>
    </row>
    <row r="384" spans="1:8" ht="14.25" hidden="1" customHeight="1" thickTop="1" thickBot="1" x14ac:dyDescent="0.25">
      <c r="A384" s="593" t="s">
        <v>1</v>
      </c>
      <c r="B384" s="593" t="s">
        <v>1</v>
      </c>
      <c r="C384" s="593" t="s">
        <v>192</v>
      </c>
      <c r="D384" s="593" t="s">
        <v>1</v>
      </c>
      <c r="E384" s="593" t="s">
        <v>168</v>
      </c>
      <c r="F384" s="593" t="s">
        <v>1</v>
      </c>
      <c r="G384" s="593" t="s">
        <v>197</v>
      </c>
      <c r="H384" s="593" t="s">
        <v>1</v>
      </c>
    </row>
    <row r="385" spans="1:8" ht="14.25" hidden="1" thickTop="1" thickBot="1" x14ac:dyDescent="0.25">
      <c r="A385" s="593" t="s">
        <v>1</v>
      </c>
      <c r="B385" s="593" t="s">
        <v>1</v>
      </c>
      <c r="C385" s="12" t="s">
        <v>191</v>
      </c>
      <c r="D385" s="12" t="s">
        <v>196</v>
      </c>
      <c r="E385" s="12" t="s">
        <v>191</v>
      </c>
      <c r="F385" s="12" t="s">
        <v>196</v>
      </c>
      <c r="G385" s="593" t="s">
        <v>1</v>
      </c>
      <c r="H385" s="593" t="s">
        <v>1</v>
      </c>
    </row>
    <row r="386" spans="1:8" ht="13.5" hidden="1" thickTop="1" x14ac:dyDescent="0.2">
      <c r="A386" s="4"/>
      <c r="B386" s="4" t="s">
        <v>80</v>
      </c>
      <c r="C386" s="4"/>
      <c r="D386" s="4"/>
      <c r="E386" s="309">
        <f t="shared" ref="E386:F389" si="34">+C386</f>
        <v>0</v>
      </c>
      <c r="F386" s="309">
        <f t="shared" si="34"/>
        <v>0</v>
      </c>
      <c r="G386" s="689" t="e">
        <f>+F386/E386*100</f>
        <v>#DIV/0!</v>
      </c>
      <c r="H386" s="690"/>
    </row>
    <row r="387" spans="1:8" hidden="1" x14ac:dyDescent="0.2">
      <c r="A387" s="4"/>
      <c r="B387" s="4" t="s">
        <v>80</v>
      </c>
      <c r="C387" s="4"/>
      <c r="D387" s="4"/>
      <c r="E387" s="310">
        <f t="shared" si="34"/>
        <v>0</v>
      </c>
      <c r="F387" s="310">
        <f t="shared" si="34"/>
        <v>0</v>
      </c>
      <c r="G387" s="691" t="e">
        <f>+F387/E387*100</f>
        <v>#DIV/0!</v>
      </c>
      <c r="H387" s="692"/>
    </row>
    <row r="388" spans="1:8" ht="13.5" hidden="1" thickBot="1" x14ac:dyDescent="0.25">
      <c r="A388" s="4"/>
      <c r="B388" s="4" t="s">
        <v>80</v>
      </c>
      <c r="C388" s="4"/>
      <c r="D388" s="4"/>
      <c r="E388" s="311">
        <f t="shared" si="34"/>
        <v>0</v>
      </c>
      <c r="F388" s="311">
        <f t="shared" si="34"/>
        <v>0</v>
      </c>
      <c r="G388" s="681" t="e">
        <f>+F388/E388*100</f>
        <v>#DIV/0!</v>
      </c>
      <c r="H388" s="682"/>
    </row>
    <row r="389" spans="1:8" ht="14.25" hidden="1" customHeight="1" thickTop="1" thickBot="1" x14ac:dyDescent="0.25">
      <c r="A389" s="593" t="s">
        <v>195</v>
      </c>
      <c r="B389" s="593" t="s">
        <v>1</v>
      </c>
      <c r="C389" s="12">
        <f>SUM(C386:C388)</f>
        <v>0</v>
      </c>
      <c r="D389" s="12">
        <f>SUM(D386:D388)</f>
        <v>0</v>
      </c>
      <c r="E389" s="12">
        <f t="shared" si="34"/>
        <v>0</v>
      </c>
      <c r="F389" s="12">
        <f t="shared" si="34"/>
        <v>0</v>
      </c>
      <c r="G389" s="665" t="e">
        <f>+F389/E389*100</f>
        <v>#DIV/0!</v>
      </c>
      <c r="H389" s="666"/>
    </row>
    <row r="391" spans="1:8" x14ac:dyDescent="0.2">
      <c r="B391" s="606" t="s">
        <v>198</v>
      </c>
      <c r="C391" s="606" t="s">
        <v>1</v>
      </c>
      <c r="D391" s="606" t="s">
        <v>1</v>
      </c>
      <c r="E391" s="606" t="s">
        <v>1</v>
      </c>
      <c r="F391" s="606" t="s">
        <v>1</v>
      </c>
      <c r="G391" s="606" t="s">
        <v>1</v>
      </c>
      <c r="H391" s="606" t="s">
        <v>1</v>
      </c>
    </row>
    <row r="392" spans="1:8" ht="13.5" thickBot="1" x14ac:dyDescent="0.25">
      <c r="B392" s="606" t="s">
        <v>998</v>
      </c>
      <c r="C392" s="606" t="s">
        <v>1</v>
      </c>
      <c r="D392" s="606" t="s">
        <v>1</v>
      </c>
      <c r="E392" s="606" t="s">
        <v>1</v>
      </c>
      <c r="F392" s="606" t="s">
        <v>1</v>
      </c>
      <c r="G392" s="606" t="s">
        <v>1</v>
      </c>
      <c r="H392" s="606" t="s">
        <v>1</v>
      </c>
    </row>
    <row r="393" spans="1:8" ht="14.25" thickTop="1" thickBot="1" x14ac:dyDescent="0.25">
      <c r="A393" s="593" t="s">
        <v>189</v>
      </c>
      <c r="B393" s="593" t="s">
        <v>190</v>
      </c>
      <c r="C393" s="593" t="s">
        <v>923</v>
      </c>
      <c r="D393" s="593" t="s">
        <v>1</v>
      </c>
      <c r="E393" s="593" t="s">
        <v>1</v>
      </c>
      <c r="F393" s="593" t="s">
        <v>1</v>
      </c>
      <c r="G393" s="593" t="s">
        <v>1</v>
      </c>
      <c r="H393" s="593" t="s">
        <v>1</v>
      </c>
    </row>
    <row r="394" spans="1:8" ht="14.25" thickTop="1" thickBot="1" x14ac:dyDescent="0.25">
      <c r="A394" s="593" t="s">
        <v>1</v>
      </c>
      <c r="B394" s="593" t="s">
        <v>1</v>
      </c>
      <c r="C394" s="593" t="s">
        <v>192</v>
      </c>
      <c r="D394" s="593" t="s">
        <v>1</v>
      </c>
      <c r="E394" s="593" t="s">
        <v>168</v>
      </c>
      <c r="F394" s="593" t="s">
        <v>1</v>
      </c>
      <c r="G394" s="593" t="s">
        <v>194</v>
      </c>
      <c r="H394" s="593" t="s">
        <v>1</v>
      </c>
    </row>
    <row r="395" spans="1:8" ht="14.25" thickTop="1" thickBot="1" x14ac:dyDescent="0.25">
      <c r="A395" s="593" t="s">
        <v>1</v>
      </c>
      <c r="B395" s="593" t="s">
        <v>1</v>
      </c>
      <c r="C395" s="10" t="s">
        <v>191</v>
      </c>
      <c r="D395" s="10" t="s">
        <v>193</v>
      </c>
      <c r="E395" s="10" t="s">
        <v>191</v>
      </c>
      <c r="F395" s="10" t="s">
        <v>193</v>
      </c>
      <c r="G395" s="593" t="s">
        <v>1</v>
      </c>
      <c r="H395" s="593" t="s">
        <v>1</v>
      </c>
    </row>
    <row r="396" spans="1:8" ht="13.5" thickTop="1" x14ac:dyDescent="0.2">
      <c r="A396" s="4" t="s">
        <v>0</v>
      </c>
      <c r="B396" s="524" t="s">
        <v>1142</v>
      </c>
      <c r="C396" s="532">
        <v>31</v>
      </c>
      <c r="D396" s="532">
        <v>20</v>
      </c>
      <c r="E396" s="323">
        <f>+C396</f>
        <v>31</v>
      </c>
      <c r="F396" s="323">
        <f>+D396</f>
        <v>20</v>
      </c>
      <c r="G396" s="687">
        <f>+F396/E396*100</f>
        <v>64.516129032258064</v>
      </c>
      <c r="H396" s="688"/>
    </row>
    <row r="397" spans="1:8" x14ac:dyDescent="0.2">
      <c r="A397" s="4" t="s">
        <v>90</v>
      </c>
      <c r="B397" s="524" t="s">
        <v>1143</v>
      </c>
      <c r="C397" s="532">
        <v>39</v>
      </c>
      <c r="D397" s="532">
        <v>22</v>
      </c>
      <c r="E397" s="324">
        <f t="shared" ref="E397:E404" si="35">+C397</f>
        <v>39</v>
      </c>
      <c r="F397" s="324">
        <f t="shared" ref="F397:F404" si="36">+D397</f>
        <v>22</v>
      </c>
      <c r="G397" s="670">
        <f t="shared" ref="G397:G404" si="37">+F397/E397*100</f>
        <v>56.410256410256409</v>
      </c>
      <c r="H397" s="671"/>
    </row>
    <row r="398" spans="1:8" x14ac:dyDescent="0.2">
      <c r="A398" s="4" t="s">
        <v>91</v>
      </c>
      <c r="B398" s="524" t="s">
        <v>1144</v>
      </c>
      <c r="C398" s="532">
        <v>18</v>
      </c>
      <c r="D398" s="532">
        <v>10</v>
      </c>
      <c r="E398" s="324">
        <f t="shared" si="35"/>
        <v>18</v>
      </c>
      <c r="F398" s="324">
        <f t="shared" si="36"/>
        <v>10</v>
      </c>
      <c r="G398" s="670">
        <f t="shared" si="37"/>
        <v>55.555555555555557</v>
      </c>
      <c r="H398" s="671"/>
    </row>
    <row r="399" spans="1:8" x14ac:dyDescent="0.2">
      <c r="A399" s="4" t="s">
        <v>92</v>
      </c>
      <c r="B399" s="524" t="s">
        <v>1145</v>
      </c>
      <c r="C399" s="532">
        <v>9</v>
      </c>
      <c r="D399" s="532">
        <v>6</v>
      </c>
      <c r="E399" s="324">
        <f t="shared" si="35"/>
        <v>9</v>
      </c>
      <c r="F399" s="324">
        <f t="shared" si="36"/>
        <v>6</v>
      </c>
      <c r="G399" s="670">
        <f t="shared" si="37"/>
        <v>66.666666666666657</v>
      </c>
      <c r="H399" s="671"/>
    </row>
    <row r="400" spans="1:8" x14ac:dyDescent="0.2">
      <c r="A400" s="4" t="s">
        <v>93</v>
      </c>
      <c r="B400" s="4"/>
      <c r="C400" s="22"/>
      <c r="D400" s="22"/>
      <c r="E400" s="324">
        <f t="shared" si="35"/>
        <v>0</v>
      </c>
      <c r="F400" s="324">
        <f t="shared" si="36"/>
        <v>0</v>
      </c>
      <c r="G400" s="670" t="e">
        <f t="shared" si="37"/>
        <v>#DIV/0!</v>
      </c>
      <c r="H400" s="671"/>
    </row>
    <row r="401" spans="1:8" x14ac:dyDescent="0.2">
      <c r="A401" s="4" t="s">
        <v>94</v>
      </c>
      <c r="B401" s="4"/>
      <c r="C401" s="22"/>
      <c r="D401" s="22"/>
      <c r="E401" s="324">
        <f t="shared" si="35"/>
        <v>0</v>
      </c>
      <c r="F401" s="324">
        <f t="shared" si="36"/>
        <v>0</v>
      </c>
      <c r="G401" s="670" t="e">
        <f t="shared" si="37"/>
        <v>#DIV/0!</v>
      </c>
      <c r="H401" s="671"/>
    </row>
    <row r="402" spans="1:8" x14ac:dyDescent="0.2">
      <c r="A402" s="4" t="s">
        <v>95</v>
      </c>
      <c r="B402" s="4"/>
      <c r="C402" s="22"/>
      <c r="D402" s="22"/>
      <c r="E402" s="324">
        <f t="shared" si="35"/>
        <v>0</v>
      </c>
      <c r="F402" s="324">
        <f t="shared" si="36"/>
        <v>0</v>
      </c>
      <c r="G402" s="670" t="e">
        <f t="shared" si="37"/>
        <v>#DIV/0!</v>
      </c>
      <c r="H402" s="671"/>
    </row>
    <row r="403" spans="1:8" ht="13.5" thickBot="1" x14ac:dyDescent="0.25">
      <c r="A403" s="4" t="s">
        <v>123</v>
      </c>
      <c r="B403" s="4"/>
      <c r="C403" s="22"/>
      <c r="D403" s="22"/>
      <c r="E403" s="325">
        <f t="shared" si="35"/>
        <v>0</v>
      </c>
      <c r="F403" s="325">
        <f t="shared" si="36"/>
        <v>0</v>
      </c>
      <c r="G403" s="679" t="e">
        <f t="shared" si="37"/>
        <v>#DIV/0!</v>
      </c>
      <c r="H403" s="680"/>
    </row>
    <row r="404" spans="1:8" ht="14.25" thickTop="1" thickBot="1" x14ac:dyDescent="0.25">
      <c r="A404" s="593" t="s">
        <v>195</v>
      </c>
      <c r="B404" s="593" t="s">
        <v>1</v>
      </c>
      <c r="C404" s="11">
        <f>SUM(C396:C403)</f>
        <v>97</v>
      </c>
      <c r="D404" s="11">
        <f>SUM(D396:D403)</f>
        <v>58</v>
      </c>
      <c r="E404" s="11">
        <f t="shared" si="35"/>
        <v>97</v>
      </c>
      <c r="F404" s="11">
        <f t="shared" si="36"/>
        <v>58</v>
      </c>
      <c r="G404" s="672">
        <f t="shared" si="37"/>
        <v>59.793814432989691</v>
      </c>
      <c r="H404" s="673"/>
    </row>
    <row r="405" spans="1:8" ht="14.25" thickTop="1" thickBot="1" x14ac:dyDescent="0.25">
      <c r="B405" s="593" t="s">
        <v>190</v>
      </c>
      <c r="C405" s="593" t="s">
        <v>924</v>
      </c>
      <c r="D405" s="593" t="s">
        <v>1</v>
      </c>
      <c r="E405" s="593" t="s">
        <v>1</v>
      </c>
      <c r="F405" s="593" t="s">
        <v>1</v>
      </c>
      <c r="G405" s="593" t="s">
        <v>1</v>
      </c>
      <c r="H405" s="593" t="s">
        <v>1</v>
      </c>
    </row>
    <row r="406" spans="1:8" ht="14.25" thickTop="1" thickBot="1" x14ac:dyDescent="0.25">
      <c r="B406" s="593" t="s">
        <v>1</v>
      </c>
      <c r="C406" s="593" t="s">
        <v>192</v>
      </c>
      <c r="D406" s="593" t="s">
        <v>1</v>
      </c>
      <c r="E406" s="593" t="s">
        <v>168</v>
      </c>
      <c r="F406" s="593" t="s">
        <v>1</v>
      </c>
      <c r="G406" s="593" t="s">
        <v>197</v>
      </c>
      <c r="H406" s="593" t="s">
        <v>1</v>
      </c>
    </row>
    <row r="407" spans="1:8" ht="14.25" thickTop="1" thickBot="1" x14ac:dyDescent="0.25">
      <c r="B407" s="593" t="s">
        <v>1</v>
      </c>
      <c r="C407" s="10" t="s">
        <v>191</v>
      </c>
      <c r="D407" s="10" t="s">
        <v>196</v>
      </c>
      <c r="E407" s="10" t="s">
        <v>191</v>
      </c>
      <c r="F407" s="10" t="s">
        <v>196</v>
      </c>
      <c r="G407" s="593" t="s">
        <v>1</v>
      </c>
      <c r="H407" s="593" t="s">
        <v>1</v>
      </c>
    </row>
    <row r="408" spans="1:8" ht="13.5" thickTop="1" x14ac:dyDescent="0.2">
      <c r="A408" s="4" t="s">
        <v>0</v>
      </c>
      <c r="B408" s="524" t="s">
        <v>1142</v>
      </c>
      <c r="C408" s="535">
        <f>+C396</f>
        <v>31</v>
      </c>
      <c r="D408" s="524">
        <v>20</v>
      </c>
      <c r="E408" s="309">
        <f>+C408</f>
        <v>31</v>
      </c>
      <c r="F408" s="309">
        <f>+D408</f>
        <v>20</v>
      </c>
      <c r="G408" s="678">
        <f>+E408/F408*100</f>
        <v>155</v>
      </c>
      <c r="H408" s="678"/>
    </row>
    <row r="409" spans="1:8" x14ac:dyDescent="0.2">
      <c r="A409" s="4" t="s">
        <v>90</v>
      </c>
      <c r="B409" s="524" t="s">
        <v>1143</v>
      </c>
      <c r="C409" s="535">
        <f t="shared" ref="C409:C411" si="38">+C397</f>
        <v>39</v>
      </c>
      <c r="D409" s="524">
        <v>21</v>
      </c>
      <c r="E409" s="310">
        <f t="shared" ref="E409:E416" si="39">+C409</f>
        <v>39</v>
      </c>
      <c r="F409" s="310">
        <f t="shared" ref="F409:F416" si="40">+D409</f>
        <v>21</v>
      </c>
      <c r="G409" s="674">
        <f t="shared" ref="G409:G416" si="41">+E409/F409*100</f>
        <v>185.71428571428572</v>
      </c>
      <c r="H409" s="674"/>
    </row>
    <row r="410" spans="1:8" x14ac:dyDescent="0.2">
      <c r="A410" s="4" t="s">
        <v>91</v>
      </c>
      <c r="B410" s="524" t="s">
        <v>1144</v>
      </c>
      <c r="C410" s="535">
        <f t="shared" si="38"/>
        <v>18</v>
      </c>
      <c r="D410" s="524">
        <v>9</v>
      </c>
      <c r="E410" s="310">
        <f t="shared" si="39"/>
        <v>18</v>
      </c>
      <c r="F410" s="310">
        <f t="shared" si="40"/>
        <v>9</v>
      </c>
      <c r="G410" s="674">
        <f t="shared" si="41"/>
        <v>200</v>
      </c>
      <c r="H410" s="674"/>
    </row>
    <row r="411" spans="1:8" x14ac:dyDescent="0.2">
      <c r="A411" s="4" t="s">
        <v>92</v>
      </c>
      <c r="B411" s="524" t="s">
        <v>1145</v>
      </c>
      <c r="C411" s="535">
        <f t="shared" si="38"/>
        <v>9</v>
      </c>
      <c r="D411" s="524">
        <v>6</v>
      </c>
      <c r="E411" s="310">
        <f t="shared" si="39"/>
        <v>9</v>
      </c>
      <c r="F411" s="310">
        <f t="shared" si="40"/>
        <v>6</v>
      </c>
      <c r="G411" s="674">
        <f t="shared" si="41"/>
        <v>150</v>
      </c>
      <c r="H411" s="674"/>
    </row>
    <row r="412" spans="1:8" x14ac:dyDescent="0.2">
      <c r="A412" s="4" t="s">
        <v>93</v>
      </c>
      <c r="B412" s="4"/>
      <c r="C412" s="61">
        <f t="shared" ref="C412:C415" si="42">+C400</f>
        <v>0</v>
      </c>
      <c r="D412" s="4"/>
      <c r="E412" s="310">
        <f t="shared" si="39"/>
        <v>0</v>
      </c>
      <c r="F412" s="310">
        <f t="shared" si="40"/>
        <v>0</v>
      </c>
      <c r="G412" s="674" t="e">
        <f t="shared" si="41"/>
        <v>#DIV/0!</v>
      </c>
      <c r="H412" s="674"/>
    </row>
    <row r="413" spans="1:8" x14ac:dyDescent="0.2">
      <c r="A413" s="4" t="s">
        <v>94</v>
      </c>
      <c r="B413" s="4"/>
      <c r="C413" s="61">
        <f t="shared" si="42"/>
        <v>0</v>
      </c>
      <c r="D413" s="4"/>
      <c r="E413" s="310">
        <f t="shared" si="39"/>
        <v>0</v>
      </c>
      <c r="F413" s="310">
        <f t="shared" si="40"/>
        <v>0</v>
      </c>
      <c r="G413" s="674" t="e">
        <f t="shared" si="41"/>
        <v>#DIV/0!</v>
      </c>
      <c r="H413" s="674"/>
    </row>
    <row r="414" spans="1:8" x14ac:dyDescent="0.2">
      <c r="A414" s="4" t="s">
        <v>95</v>
      </c>
      <c r="B414" s="4"/>
      <c r="C414" s="61">
        <f t="shared" si="42"/>
        <v>0</v>
      </c>
      <c r="D414" s="4"/>
      <c r="E414" s="310">
        <f t="shared" si="39"/>
        <v>0</v>
      </c>
      <c r="F414" s="310">
        <f t="shared" si="40"/>
        <v>0</v>
      </c>
      <c r="G414" s="674" t="e">
        <f t="shared" si="41"/>
        <v>#DIV/0!</v>
      </c>
      <c r="H414" s="674"/>
    </row>
    <row r="415" spans="1:8" ht="13.5" thickBot="1" x14ac:dyDescent="0.25">
      <c r="A415" s="4" t="s">
        <v>123</v>
      </c>
      <c r="B415" s="4"/>
      <c r="C415" s="61">
        <f t="shared" si="42"/>
        <v>0</v>
      </c>
      <c r="D415" s="4"/>
      <c r="E415" s="311">
        <f t="shared" si="39"/>
        <v>0</v>
      </c>
      <c r="F415" s="311">
        <f t="shared" si="40"/>
        <v>0</v>
      </c>
      <c r="G415" s="675" t="e">
        <f t="shared" si="41"/>
        <v>#DIV/0!</v>
      </c>
      <c r="H415" s="675"/>
    </row>
    <row r="416" spans="1:8" ht="14.25" thickTop="1" thickBot="1" x14ac:dyDescent="0.25">
      <c r="A416" s="593" t="s">
        <v>195</v>
      </c>
      <c r="B416" s="593" t="s">
        <v>1</v>
      </c>
      <c r="C416" s="12">
        <f>SUM(C408:C415)</f>
        <v>97</v>
      </c>
      <c r="D416" s="12">
        <f>SUM(D408:D415)</f>
        <v>56</v>
      </c>
      <c r="E416" s="12">
        <f t="shared" si="39"/>
        <v>97</v>
      </c>
      <c r="F416" s="12">
        <f t="shared" si="40"/>
        <v>56</v>
      </c>
      <c r="G416" s="677">
        <f t="shared" si="41"/>
        <v>173.21428571428572</v>
      </c>
      <c r="H416" s="677"/>
    </row>
    <row r="417" spans="1:8" ht="13.5" thickTop="1" x14ac:dyDescent="0.2"/>
    <row r="418" spans="1:8" x14ac:dyDescent="0.2">
      <c r="B418" s="606" t="s">
        <v>198</v>
      </c>
      <c r="C418" s="606" t="s">
        <v>1</v>
      </c>
      <c r="D418" s="606" t="s">
        <v>1</v>
      </c>
      <c r="E418" s="606" t="s">
        <v>1</v>
      </c>
      <c r="F418" s="606" t="s">
        <v>1</v>
      </c>
      <c r="G418" s="606" t="s">
        <v>1</v>
      </c>
      <c r="H418" s="606" t="s">
        <v>1</v>
      </c>
    </row>
    <row r="419" spans="1:8" ht="13.5" thickBot="1" x14ac:dyDescent="0.25">
      <c r="B419" s="606" t="s">
        <v>999</v>
      </c>
      <c r="C419" s="606" t="s">
        <v>1</v>
      </c>
      <c r="D419" s="606" t="s">
        <v>1</v>
      </c>
      <c r="E419" s="606" t="s">
        <v>1</v>
      </c>
      <c r="F419" s="606" t="s">
        <v>1</v>
      </c>
      <c r="G419" s="606" t="s">
        <v>1</v>
      </c>
      <c r="H419" s="606" t="s">
        <v>1</v>
      </c>
    </row>
    <row r="420" spans="1:8" ht="14.25" thickTop="1" thickBot="1" x14ac:dyDescent="0.25">
      <c r="A420" s="593" t="s">
        <v>189</v>
      </c>
      <c r="B420" s="593" t="s">
        <v>190</v>
      </c>
      <c r="C420" s="593" t="s">
        <v>925</v>
      </c>
      <c r="D420" s="593" t="s">
        <v>1</v>
      </c>
      <c r="E420" s="593" t="s">
        <v>1</v>
      </c>
      <c r="F420" s="593" t="s">
        <v>1</v>
      </c>
      <c r="G420" s="593" t="s">
        <v>1</v>
      </c>
      <c r="H420" s="593" t="s">
        <v>1</v>
      </c>
    </row>
    <row r="421" spans="1:8" ht="14.25" thickTop="1" thickBot="1" x14ac:dyDescent="0.25">
      <c r="A421" s="593" t="s">
        <v>1</v>
      </c>
      <c r="B421" s="593" t="s">
        <v>1</v>
      </c>
      <c r="C421" s="593" t="s">
        <v>192</v>
      </c>
      <c r="D421" s="593" t="s">
        <v>1</v>
      </c>
      <c r="E421" s="593" t="s">
        <v>168</v>
      </c>
      <c r="F421" s="593" t="s">
        <v>1</v>
      </c>
      <c r="G421" s="593" t="s">
        <v>194</v>
      </c>
      <c r="H421" s="593" t="s">
        <v>1</v>
      </c>
    </row>
    <row r="422" spans="1:8" ht="14.25" thickTop="1" thickBot="1" x14ac:dyDescent="0.25">
      <c r="A422" s="593" t="s">
        <v>1</v>
      </c>
      <c r="B422" s="593" t="s">
        <v>1</v>
      </c>
      <c r="C422" s="10" t="s">
        <v>191</v>
      </c>
      <c r="D422" s="10" t="s">
        <v>193</v>
      </c>
      <c r="E422" s="10" t="s">
        <v>191</v>
      </c>
      <c r="F422" s="10" t="s">
        <v>193</v>
      </c>
      <c r="G422" s="593" t="s">
        <v>1</v>
      </c>
      <c r="H422" s="593" t="s">
        <v>1</v>
      </c>
    </row>
    <row r="423" spans="1:8" ht="13.5" thickTop="1" x14ac:dyDescent="0.2">
      <c r="A423" s="4" t="s">
        <v>0</v>
      </c>
      <c r="B423" s="524" t="s">
        <v>1142</v>
      </c>
      <c r="C423" s="524">
        <v>43</v>
      </c>
      <c r="D423" s="524">
        <v>25</v>
      </c>
      <c r="E423" s="309">
        <f>+C423</f>
        <v>43</v>
      </c>
      <c r="F423" s="309">
        <f>+D423</f>
        <v>25</v>
      </c>
      <c r="G423" s="678">
        <f>+F423/E423*100</f>
        <v>58.139534883720934</v>
      </c>
      <c r="H423" s="678"/>
    </row>
    <row r="424" spans="1:8" x14ac:dyDescent="0.2">
      <c r="A424" s="4" t="s">
        <v>90</v>
      </c>
      <c r="B424" s="524" t="s">
        <v>1143</v>
      </c>
      <c r="C424" s="532">
        <v>54</v>
      </c>
      <c r="D424" s="532">
        <v>28</v>
      </c>
      <c r="E424" s="310">
        <f t="shared" ref="E424:E431" si="43">+C424</f>
        <v>54</v>
      </c>
      <c r="F424" s="310">
        <f t="shared" ref="F424:F431" si="44">+D424</f>
        <v>28</v>
      </c>
      <c r="G424" s="674">
        <f t="shared" ref="G424:G431" si="45">+F424/E424*100</f>
        <v>51.851851851851848</v>
      </c>
      <c r="H424" s="674"/>
    </row>
    <row r="425" spans="1:8" x14ac:dyDescent="0.2">
      <c r="A425" s="4" t="s">
        <v>91</v>
      </c>
      <c r="B425" s="524" t="s">
        <v>1144</v>
      </c>
      <c r="C425" s="524">
        <v>18</v>
      </c>
      <c r="D425" s="524">
        <v>12</v>
      </c>
      <c r="E425" s="310">
        <f t="shared" si="43"/>
        <v>18</v>
      </c>
      <c r="F425" s="310">
        <f t="shared" si="44"/>
        <v>12</v>
      </c>
      <c r="G425" s="674">
        <f t="shared" si="45"/>
        <v>66.666666666666657</v>
      </c>
      <c r="H425" s="674"/>
    </row>
    <row r="426" spans="1:8" x14ac:dyDescent="0.2">
      <c r="A426" s="4" t="s">
        <v>92</v>
      </c>
      <c r="B426" s="524" t="s">
        <v>1145</v>
      </c>
      <c r="C426" s="524">
        <v>0</v>
      </c>
      <c r="D426" s="524">
        <v>0</v>
      </c>
      <c r="E426" s="310">
        <f t="shared" si="43"/>
        <v>0</v>
      </c>
      <c r="F426" s="310">
        <f t="shared" si="44"/>
        <v>0</v>
      </c>
      <c r="G426" s="674" t="e">
        <f t="shared" si="45"/>
        <v>#DIV/0!</v>
      </c>
      <c r="H426" s="674"/>
    </row>
    <row r="427" spans="1:8" x14ac:dyDescent="0.2">
      <c r="A427" s="4" t="s">
        <v>93</v>
      </c>
      <c r="B427" s="4"/>
      <c r="C427" s="4"/>
      <c r="D427" s="4"/>
      <c r="E427" s="310">
        <f t="shared" si="43"/>
        <v>0</v>
      </c>
      <c r="F427" s="310">
        <f t="shared" si="44"/>
        <v>0</v>
      </c>
      <c r="G427" s="674" t="e">
        <f t="shared" si="45"/>
        <v>#DIV/0!</v>
      </c>
      <c r="H427" s="674"/>
    </row>
    <row r="428" spans="1:8" x14ac:dyDescent="0.2">
      <c r="A428" s="4" t="s">
        <v>94</v>
      </c>
      <c r="B428" s="4"/>
      <c r="C428" s="4"/>
      <c r="D428" s="4"/>
      <c r="E428" s="310">
        <f t="shared" si="43"/>
        <v>0</v>
      </c>
      <c r="F428" s="310">
        <f t="shared" si="44"/>
        <v>0</v>
      </c>
      <c r="G428" s="674" t="e">
        <f t="shared" si="45"/>
        <v>#DIV/0!</v>
      </c>
      <c r="H428" s="674"/>
    </row>
    <row r="429" spans="1:8" x14ac:dyDescent="0.2">
      <c r="A429" s="4" t="s">
        <v>95</v>
      </c>
      <c r="B429" s="4"/>
      <c r="C429" s="4"/>
      <c r="D429" s="4"/>
      <c r="E429" s="310">
        <f t="shared" si="43"/>
        <v>0</v>
      </c>
      <c r="F429" s="310">
        <f t="shared" si="44"/>
        <v>0</v>
      </c>
      <c r="G429" s="674" t="e">
        <f t="shared" si="45"/>
        <v>#DIV/0!</v>
      </c>
      <c r="H429" s="674"/>
    </row>
    <row r="430" spans="1:8" ht="13.5" thickBot="1" x14ac:dyDescent="0.25">
      <c r="A430" s="4" t="s">
        <v>123</v>
      </c>
      <c r="B430" s="4"/>
      <c r="C430" s="4"/>
      <c r="D430" s="4"/>
      <c r="E430" s="311">
        <f t="shared" si="43"/>
        <v>0</v>
      </c>
      <c r="F430" s="311">
        <f t="shared" si="44"/>
        <v>0</v>
      </c>
      <c r="G430" s="675" t="e">
        <f t="shared" si="45"/>
        <v>#DIV/0!</v>
      </c>
      <c r="H430" s="675"/>
    </row>
    <row r="431" spans="1:8" ht="14.25" thickTop="1" thickBot="1" x14ac:dyDescent="0.25">
      <c r="A431" s="593" t="s">
        <v>195</v>
      </c>
      <c r="B431" s="593" t="s">
        <v>1</v>
      </c>
      <c r="C431" s="12">
        <f>SUM(C423:C430)</f>
        <v>115</v>
      </c>
      <c r="D431" s="12">
        <f>SUM(D423:D430)</f>
        <v>65</v>
      </c>
      <c r="E431" s="12">
        <f t="shared" si="43"/>
        <v>115</v>
      </c>
      <c r="F431" s="12">
        <f t="shared" si="44"/>
        <v>65</v>
      </c>
      <c r="G431" s="677">
        <f t="shared" si="45"/>
        <v>56.521739130434781</v>
      </c>
      <c r="H431" s="677"/>
    </row>
    <row r="432" spans="1:8" ht="14.25" thickTop="1" thickBot="1" x14ac:dyDescent="0.25">
      <c r="B432" s="593" t="s">
        <v>190</v>
      </c>
      <c r="C432" s="593" t="s">
        <v>199</v>
      </c>
      <c r="D432" s="593" t="s">
        <v>1</v>
      </c>
      <c r="E432" s="593" t="s">
        <v>1</v>
      </c>
      <c r="F432" s="593" t="s">
        <v>1</v>
      </c>
      <c r="G432" s="593" t="s">
        <v>1</v>
      </c>
      <c r="H432" s="593" t="s">
        <v>1</v>
      </c>
    </row>
    <row r="433" spans="1:11" ht="14.25" thickTop="1" thickBot="1" x14ac:dyDescent="0.25">
      <c r="B433" s="593" t="s">
        <v>1</v>
      </c>
      <c r="C433" s="593" t="s">
        <v>192</v>
      </c>
      <c r="D433" s="593" t="s">
        <v>1</v>
      </c>
      <c r="E433" s="593" t="s">
        <v>168</v>
      </c>
      <c r="F433" s="593" t="s">
        <v>1</v>
      </c>
      <c r="G433" s="593" t="s">
        <v>194</v>
      </c>
      <c r="H433" s="593" t="s">
        <v>1</v>
      </c>
    </row>
    <row r="434" spans="1:11" ht="14.25" thickTop="1" thickBot="1" x14ac:dyDescent="0.25">
      <c r="B434" s="593" t="s">
        <v>1</v>
      </c>
      <c r="C434" s="12" t="s">
        <v>191</v>
      </c>
      <c r="D434" s="12" t="s">
        <v>193</v>
      </c>
      <c r="E434" s="12" t="s">
        <v>191</v>
      </c>
      <c r="F434" s="12" t="s">
        <v>193</v>
      </c>
      <c r="G434" s="593" t="s">
        <v>1</v>
      </c>
      <c r="H434" s="593" t="s">
        <v>1</v>
      </c>
    </row>
    <row r="435" spans="1:11" ht="13.5" thickTop="1" x14ac:dyDescent="0.2">
      <c r="A435" s="4" t="s">
        <v>0</v>
      </c>
      <c r="B435" s="524" t="s">
        <v>1142</v>
      </c>
      <c r="C435" s="60">
        <f>+C423</f>
        <v>43</v>
      </c>
      <c r="D435" s="524">
        <v>24</v>
      </c>
      <c r="E435" s="309">
        <f>+C435</f>
        <v>43</v>
      </c>
      <c r="F435" s="309">
        <f>+D435</f>
        <v>24</v>
      </c>
      <c r="G435" s="678">
        <f>+F435/E435*100</f>
        <v>55.813953488372093</v>
      </c>
      <c r="H435" s="678"/>
    </row>
    <row r="436" spans="1:11" x14ac:dyDescent="0.2">
      <c r="A436" s="4" t="s">
        <v>90</v>
      </c>
      <c r="B436" s="524" t="s">
        <v>1143</v>
      </c>
      <c r="C436" s="60">
        <f t="shared" ref="C436:C438" si="46">+C424</f>
        <v>54</v>
      </c>
      <c r="D436" s="524">
        <v>27</v>
      </c>
      <c r="E436" s="310">
        <f t="shared" ref="E436:E443" si="47">+C436</f>
        <v>54</v>
      </c>
      <c r="F436" s="310">
        <f t="shared" ref="F436:F443" si="48">+D436</f>
        <v>27</v>
      </c>
      <c r="G436" s="674">
        <f t="shared" ref="G436:G443" si="49">+F436/E436*100</f>
        <v>50</v>
      </c>
      <c r="H436" s="674"/>
    </row>
    <row r="437" spans="1:11" x14ac:dyDescent="0.2">
      <c r="A437" s="4" t="s">
        <v>91</v>
      </c>
      <c r="B437" s="524" t="s">
        <v>1144</v>
      </c>
      <c r="C437" s="60">
        <f t="shared" si="46"/>
        <v>18</v>
      </c>
      <c r="D437" s="524">
        <v>12</v>
      </c>
      <c r="E437" s="310">
        <f t="shared" si="47"/>
        <v>18</v>
      </c>
      <c r="F437" s="310">
        <f t="shared" si="48"/>
        <v>12</v>
      </c>
      <c r="G437" s="674">
        <f t="shared" si="49"/>
        <v>66.666666666666657</v>
      </c>
      <c r="H437" s="674"/>
    </row>
    <row r="438" spans="1:11" x14ac:dyDescent="0.2">
      <c r="A438" s="4" t="s">
        <v>92</v>
      </c>
      <c r="B438" s="524" t="s">
        <v>1145</v>
      </c>
      <c r="C438" s="60">
        <f t="shared" si="46"/>
        <v>0</v>
      </c>
      <c r="D438" s="524">
        <v>0</v>
      </c>
      <c r="E438" s="310">
        <f t="shared" si="47"/>
        <v>0</v>
      </c>
      <c r="F438" s="310">
        <f t="shared" si="48"/>
        <v>0</v>
      </c>
      <c r="G438" s="674" t="e">
        <f t="shared" si="49"/>
        <v>#DIV/0!</v>
      </c>
      <c r="H438" s="674"/>
    </row>
    <row r="439" spans="1:11" x14ac:dyDescent="0.2">
      <c r="A439" s="4" t="s">
        <v>93</v>
      </c>
      <c r="B439" s="4"/>
      <c r="C439" s="60">
        <f t="shared" ref="C439:C442" si="50">+C427</f>
        <v>0</v>
      </c>
      <c r="D439" s="4"/>
      <c r="E439" s="310">
        <f t="shared" si="47"/>
        <v>0</v>
      </c>
      <c r="F439" s="310">
        <f t="shared" si="48"/>
        <v>0</v>
      </c>
      <c r="G439" s="674" t="e">
        <f t="shared" si="49"/>
        <v>#DIV/0!</v>
      </c>
      <c r="H439" s="674"/>
    </row>
    <row r="440" spans="1:11" x14ac:dyDescent="0.2">
      <c r="A440" s="4" t="s">
        <v>94</v>
      </c>
      <c r="B440" s="4"/>
      <c r="C440" s="60">
        <f t="shared" si="50"/>
        <v>0</v>
      </c>
      <c r="D440" s="4"/>
      <c r="E440" s="310">
        <f t="shared" si="47"/>
        <v>0</v>
      </c>
      <c r="F440" s="310">
        <f t="shared" si="48"/>
        <v>0</v>
      </c>
      <c r="G440" s="674" t="e">
        <f t="shared" si="49"/>
        <v>#DIV/0!</v>
      </c>
      <c r="H440" s="674"/>
    </row>
    <row r="441" spans="1:11" x14ac:dyDescent="0.2">
      <c r="A441" s="4" t="s">
        <v>95</v>
      </c>
      <c r="B441" s="4"/>
      <c r="C441" s="60">
        <f t="shared" si="50"/>
        <v>0</v>
      </c>
      <c r="D441" s="4"/>
      <c r="E441" s="310">
        <f t="shared" si="47"/>
        <v>0</v>
      </c>
      <c r="F441" s="310">
        <f t="shared" si="48"/>
        <v>0</v>
      </c>
      <c r="G441" s="674" t="e">
        <f t="shared" si="49"/>
        <v>#DIV/0!</v>
      </c>
      <c r="H441" s="674"/>
    </row>
    <row r="442" spans="1:11" ht="13.5" thickBot="1" x14ac:dyDescent="0.25">
      <c r="A442" s="4" t="s">
        <v>123</v>
      </c>
      <c r="B442" s="4"/>
      <c r="C442" s="60">
        <f t="shared" si="50"/>
        <v>0</v>
      </c>
      <c r="D442" s="4"/>
      <c r="E442" s="311">
        <f t="shared" si="47"/>
        <v>0</v>
      </c>
      <c r="F442" s="311">
        <f t="shared" si="48"/>
        <v>0</v>
      </c>
      <c r="G442" s="675" t="e">
        <f t="shared" si="49"/>
        <v>#DIV/0!</v>
      </c>
      <c r="H442" s="675"/>
    </row>
    <row r="443" spans="1:11" ht="14.25" thickTop="1" thickBot="1" x14ac:dyDescent="0.25">
      <c r="A443" s="593" t="s">
        <v>195</v>
      </c>
      <c r="B443" s="593" t="s">
        <v>1</v>
      </c>
      <c r="C443" s="12">
        <f>SUM(C435:C442)</f>
        <v>115</v>
      </c>
      <c r="D443" s="12">
        <f>SUM(D435:D442)</f>
        <v>63</v>
      </c>
      <c r="E443" s="12">
        <f t="shared" si="47"/>
        <v>115</v>
      </c>
      <c r="F443" s="12">
        <f t="shared" si="48"/>
        <v>63</v>
      </c>
      <c r="G443" s="677">
        <f t="shared" si="49"/>
        <v>54.782608695652172</v>
      </c>
      <c r="H443" s="677"/>
    </row>
    <row r="444" spans="1:11" ht="13.5" thickTop="1" x14ac:dyDescent="0.2"/>
    <row r="445" spans="1:11" s="571" customFormat="1" ht="12.75" customHeight="1" x14ac:dyDescent="0.2">
      <c r="A445" s="606" t="s">
        <v>1025</v>
      </c>
      <c r="B445" s="606"/>
      <c r="C445" s="606"/>
      <c r="D445" s="606"/>
      <c r="E445" s="606"/>
      <c r="F445" s="606"/>
      <c r="G445" s="606"/>
      <c r="H445" s="606"/>
      <c r="I445" s="606"/>
      <c r="J445" s="606"/>
    </row>
    <row r="446" spans="1:11" s="571" customFormat="1" ht="13.5" customHeight="1" thickBot="1" x14ac:dyDescent="0.25">
      <c r="A446" s="606" t="s">
        <v>1018</v>
      </c>
      <c r="B446" s="607"/>
      <c r="C446" s="607"/>
      <c r="D446" s="607"/>
      <c r="E446" s="607"/>
      <c r="F446" s="607"/>
      <c r="G446" s="607"/>
      <c r="H446" s="607"/>
      <c r="I446" s="607"/>
      <c r="J446" s="607"/>
    </row>
    <row r="447" spans="1:11" s="571" customFormat="1" ht="26.25" customHeight="1" thickTop="1" thickBot="1" x14ac:dyDescent="0.25">
      <c r="A447" s="653"/>
      <c r="B447" s="608" t="s">
        <v>897</v>
      </c>
      <c r="C447" s="654" t="s">
        <v>898</v>
      </c>
      <c r="D447" s="655"/>
      <c r="E447" s="655"/>
      <c r="F447" s="655"/>
      <c r="G447" s="656"/>
      <c r="H447" s="611" t="s">
        <v>899</v>
      </c>
      <c r="I447" s="612"/>
      <c r="J447" s="612"/>
      <c r="K447" s="613"/>
    </row>
    <row r="448" spans="1:11" s="571" customFormat="1" ht="39.75" thickTop="1" thickBot="1" x14ac:dyDescent="0.25">
      <c r="A448" s="653"/>
      <c r="B448" s="609"/>
      <c r="C448" s="562" t="s">
        <v>1000</v>
      </c>
      <c r="D448" s="562" t="s">
        <v>1001</v>
      </c>
      <c r="E448" s="103" t="s">
        <v>832</v>
      </c>
      <c r="F448" s="103" t="s">
        <v>833</v>
      </c>
      <c r="G448" s="103" t="s">
        <v>168</v>
      </c>
      <c r="H448" s="562" t="s">
        <v>1019</v>
      </c>
      <c r="I448" s="103" t="s">
        <v>1002</v>
      </c>
      <c r="J448" s="103" t="s">
        <v>833</v>
      </c>
      <c r="K448" s="103" t="s">
        <v>168</v>
      </c>
    </row>
    <row r="449" spans="2:11" s="571" customFormat="1" ht="13.5" thickTop="1" x14ac:dyDescent="0.2">
      <c r="B449" s="281" t="s">
        <v>1003</v>
      </c>
      <c r="C449" s="300"/>
      <c r="D449" s="144"/>
      <c r="E449" s="287"/>
      <c r="F449" s="290">
        <f>+D449+E449</f>
        <v>0</v>
      </c>
      <c r="G449" s="438"/>
      <c r="H449" s="284"/>
      <c r="I449" s="144"/>
      <c r="J449" s="287"/>
      <c r="K449" s="290">
        <f>+I449+J449</f>
        <v>0</v>
      </c>
    </row>
    <row r="450" spans="2:11" s="571" customFormat="1" x14ac:dyDescent="0.2">
      <c r="B450" s="282" t="s">
        <v>1004</v>
      </c>
      <c r="C450" s="300"/>
      <c r="D450" s="278"/>
      <c r="E450" s="288"/>
      <c r="F450" s="291">
        <f t="shared" ref="F450:F461" si="51">+D450+E450</f>
        <v>0</v>
      </c>
      <c r="G450" s="439"/>
      <c r="H450" s="285"/>
      <c r="I450" s="278"/>
      <c r="J450" s="288"/>
      <c r="K450" s="293">
        <f t="shared" ref="K450:K467" si="52">+I450+J450</f>
        <v>0</v>
      </c>
    </row>
    <row r="451" spans="2:11" s="571" customFormat="1" x14ac:dyDescent="0.2">
      <c r="B451" s="282" t="s">
        <v>1005</v>
      </c>
      <c r="C451" s="300"/>
      <c r="D451" s="278"/>
      <c r="E451" s="288"/>
      <c r="F451" s="291">
        <f t="shared" si="51"/>
        <v>0</v>
      </c>
      <c r="G451" s="439"/>
      <c r="H451" s="285"/>
      <c r="I451" s="278"/>
      <c r="J451" s="288"/>
      <c r="K451" s="293">
        <f t="shared" si="52"/>
        <v>0</v>
      </c>
    </row>
    <row r="452" spans="2:11" s="571" customFormat="1" x14ac:dyDescent="0.2">
      <c r="B452" s="282" t="s">
        <v>1006</v>
      </c>
      <c r="C452" s="300"/>
      <c r="D452" s="278"/>
      <c r="E452" s="288"/>
      <c r="F452" s="291">
        <f t="shared" si="51"/>
        <v>0</v>
      </c>
      <c r="G452" s="439"/>
      <c r="H452" s="285"/>
      <c r="I452" s="278"/>
      <c r="J452" s="288"/>
      <c r="K452" s="293">
        <f t="shared" si="52"/>
        <v>0</v>
      </c>
    </row>
    <row r="453" spans="2:11" s="571" customFormat="1" x14ac:dyDescent="0.2">
      <c r="B453" s="282" t="s">
        <v>1007</v>
      </c>
      <c r="C453" s="300"/>
      <c r="D453" s="278"/>
      <c r="E453" s="288"/>
      <c r="F453" s="291">
        <f t="shared" si="51"/>
        <v>0</v>
      </c>
      <c r="G453" s="439"/>
      <c r="H453" s="285"/>
      <c r="I453" s="278"/>
      <c r="J453" s="288"/>
      <c r="K453" s="293">
        <f t="shared" si="52"/>
        <v>0</v>
      </c>
    </row>
    <row r="454" spans="2:11" s="571" customFormat="1" x14ac:dyDescent="0.2">
      <c r="B454" s="282" t="s">
        <v>1008</v>
      </c>
      <c r="C454" s="300"/>
      <c r="D454" s="278"/>
      <c r="E454" s="288"/>
      <c r="F454" s="291">
        <f t="shared" si="51"/>
        <v>0</v>
      </c>
      <c r="G454" s="439"/>
      <c r="H454" s="285"/>
      <c r="I454" s="278"/>
      <c r="J454" s="288"/>
      <c r="K454" s="293">
        <f t="shared" si="52"/>
        <v>0</v>
      </c>
    </row>
    <row r="455" spans="2:11" s="571" customFormat="1" x14ac:dyDescent="0.2">
      <c r="B455" s="282" t="s">
        <v>1009</v>
      </c>
      <c r="C455" s="300"/>
      <c r="D455" s="278"/>
      <c r="E455" s="288"/>
      <c r="F455" s="291">
        <f t="shared" si="51"/>
        <v>0</v>
      </c>
      <c r="G455" s="439"/>
      <c r="H455" s="285"/>
      <c r="I455" s="278"/>
      <c r="J455" s="288"/>
      <c r="K455" s="293">
        <f t="shared" si="52"/>
        <v>0</v>
      </c>
    </row>
    <row r="456" spans="2:11" s="571" customFormat="1" x14ac:dyDescent="0.2">
      <c r="B456" s="282" t="s">
        <v>1010</v>
      </c>
      <c r="C456" s="300"/>
      <c r="D456" s="278"/>
      <c r="E456" s="288"/>
      <c r="F456" s="291">
        <f t="shared" si="51"/>
        <v>0</v>
      </c>
      <c r="G456" s="439"/>
      <c r="H456" s="285"/>
      <c r="I456" s="278"/>
      <c r="J456" s="288"/>
      <c r="K456" s="293">
        <f t="shared" si="52"/>
        <v>0</v>
      </c>
    </row>
    <row r="457" spans="2:11" s="571" customFormat="1" x14ac:dyDescent="0.2">
      <c r="B457" s="282" t="s">
        <v>1011</v>
      </c>
      <c r="C457" s="300"/>
      <c r="D457" s="278"/>
      <c r="E457" s="288"/>
      <c r="F457" s="291">
        <f t="shared" si="51"/>
        <v>0</v>
      </c>
      <c r="G457" s="439"/>
      <c r="H457" s="285"/>
      <c r="I457" s="278"/>
      <c r="J457" s="288"/>
      <c r="K457" s="293">
        <f t="shared" si="52"/>
        <v>0</v>
      </c>
    </row>
    <row r="458" spans="2:11" s="571" customFormat="1" x14ac:dyDescent="0.2">
      <c r="B458" s="282" t="s">
        <v>1012</v>
      </c>
      <c r="C458" s="300"/>
      <c r="D458" s="278"/>
      <c r="E458" s="288"/>
      <c r="F458" s="291">
        <f t="shared" si="51"/>
        <v>0</v>
      </c>
      <c r="G458" s="439"/>
      <c r="H458" s="285"/>
      <c r="I458" s="278"/>
      <c r="J458" s="288"/>
      <c r="K458" s="293">
        <f t="shared" si="52"/>
        <v>0</v>
      </c>
    </row>
    <row r="459" spans="2:11" s="571" customFormat="1" x14ac:dyDescent="0.2">
      <c r="B459" s="282" t="s">
        <v>1013</v>
      </c>
      <c r="C459" s="300"/>
      <c r="D459" s="278"/>
      <c r="E459" s="288"/>
      <c r="F459" s="291">
        <f t="shared" si="51"/>
        <v>0</v>
      </c>
      <c r="G459" s="439"/>
      <c r="H459" s="285"/>
      <c r="I459" s="278"/>
      <c r="J459" s="288"/>
      <c r="K459" s="293">
        <f t="shared" si="52"/>
        <v>0</v>
      </c>
    </row>
    <row r="460" spans="2:11" s="571" customFormat="1" x14ac:dyDescent="0.2">
      <c r="B460" s="282" t="s">
        <v>1014</v>
      </c>
      <c r="C460" s="300"/>
      <c r="D460" s="278"/>
      <c r="E460" s="288"/>
      <c r="F460" s="291">
        <f t="shared" si="51"/>
        <v>0</v>
      </c>
      <c r="G460" s="439"/>
      <c r="H460" s="285"/>
      <c r="I460" s="278"/>
      <c r="J460" s="288"/>
      <c r="K460" s="293">
        <f t="shared" si="52"/>
        <v>0</v>
      </c>
    </row>
    <row r="461" spans="2:11" s="571" customFormat="1" x14ac:dyDescent="0.2">
      <c r="B461" s="282" t="s">
        <v>1015</v>
      </c>
      <c r="C461" s="300"/>
      <c r="D461" s="278"/>
      <c r="E461" s="288"/>
      <c r="F461" s="291">
        <f t="shared" si="51"/>
        <v>0</v>
      </c>
      <c r="G461" s="439"/>
      <c r="H461" s="285"/>
      <c r="I461" s="278"/>
      <c r="J461" s="288"/>
      <c r="K461" s="293">
        <f t="shared" si="52"/>
        <v>0</v>
      </c>
    </row>
    <row r="462" spans="2:11" s="571" customFormat="1" x14ac:dyDescent="0.2">
      <c r="B462" s="282" t="s">
        <v>1016</v>
      </c>
      <c r="C462" s="551"/>
      <c r="D462" s="552"/>
      <c r="E462" s="288"/>
      <c r="F462" s="291"/>
      <c r="G462" s="293">
        <f>+E462+F462</f>
        <v>0</v>
      </c>
      <c r="H462" s="553"/>
      <c r="I462" s="278"/>
      <c r="J462" s="288"/>
      <c r="K462" s="293">
        <f t="shared" si="52"/>
        <v>0</v>
      </c>
    </row>
    <row r="463" spans="2:11" s="571" customFormat="1" x14ac:dyDescent="0.2">
      <c r="B463" s="282" t="s">
        <v>1017</v>
      </c>
      <c r="C463" s="551">
        <v>101</v>
      </c>
      <c r="D463" s="552">
        <v>43070</v>
      </c>
      <c r="E463" s="288">
        <v>15</v>
      </c>
      <c r="F463" s="291">
        <v>52</v>
      </c>
      <c r="G463" s="293">
        <f>+E463+F463</f>
        <v>67</v>
      </c>
      <c r="H463" s="553">
        <v>43132</v>
      </c>
      <c r="I463" s="278">
        <v>15</v>
      </c>
      <c r="J463" s="288">
        <v>52</v>
      </c>
      <c r="K463" s="293">
        <f t="shared" si="52"/>
        <v>67</v>
      </c>
    </row>
    <row r="464" spans="2:11" s="571" customFormat="1" x14ac:dyDescent="0.2">
      <c r="B464" s="282" t="s">
        <v>1153</v>
      </c>
      <c r="C464" s="551">
        <v>67</v>
      </c>
      <c r="D464" s="552">
        <v>43435</v>
      </c>
      <c r="E464" s="288">
        <v>14</v>
      </c>
      <c r="F464" s="291">
        <v>26</v>
      </c>
      <c r="G464" s="293">
        <f t="shared" ref="G464:G468" si="53">+E464+F464</f>
        <v>40</v>
      </c>
      <c r="H464" s="553">
        <v>43497</v>
      </c>
      <c r="I464" s="278">
        <v>14</v>
      </c>
      <c r="J464" s="288">
        <v>26</v>
      </c>
      <c r="K464" s="293">
        <f t="shared" si="52"/>
        <v>40</v>
      </c>
    </row>
    <row r="465" spans="1:11" s="571" customFormat="1" x14ac:dyDescent="0.2">
      <c r="B465" s="282" t="s">
        <v>1154</v>
      </c>
      <c r="C465" s="551">
        <v>81</v>
      </c>
      <c r="D465" s="552">
        <v>43800</v>
      </c>
      <c r="E465" s="288">
        <v>12</v>
      </c>
      <c r="F465" s="291">
        <v>33</v>
      </c>
      <c r="G465" s="293">
        <f t="shared" si="53"/>
        <v>45</v>
      </c>
      <c r="H465" s="553">
        <v>43862</v>
      </c>
      <c r="I465" s="278">
        <v>12</v>
      </c>
      <c r="J465" s="288">
        <v>33</v>
      </c>
      <c r="K465" s="293">
        <f t="shared" si="52"/>
        <v>45</v>
      </c>
    </row>
    <row r="466" spans="1:11" s="571" customFormat="1" x14ac:dyDescent="0.2">
      <c r="B466" s="282" t="s">
        <v>1155</v>
      </c>
      <c r="C466" s="551">
        <v>94</v>
      </c>
      <c r="D466" s="552">
        <v>44166</v>
      </c>
      <c r="E466" s="288">
        <v>10</v>
      </c>
      <c r="F466" s="291">
        <v>49</v>
      </c>
      <c r="G466" s="293">
        <f t="shared" si="53"/>
        <v>59</v>
      </c>
      <c r="H466" s="553">
        <v>44228</v>
      </c>
      <c r="I466" s="278"/>
      <c r="J466" s="288"/>
      <c r="K466" s="293">
        <f t="shared" si="52"/>
        <v>0</v>
      </c>
    </row>
    <row r="467" spans="1:11" s="571" customFormat="1" x14ac:dyDescent="0.2">
      <c r="B467" s="282"/>
      <c r="C467" s="551"/>
      <c r="D467" s="278"/>
      <c r="E467" s="288"/>
      <c r="F467" s="291"/>
      <c r="G467" s="293">
        <f t="shared" si="53"/>
        <v>0</v>
      </c>
      <c r="H467" s="285"/>
      <c r="I467" s="278"/>
      <c r="J467" s="288"/>
      <c r="K467" s="293">
        <f t="shared" si="52"/>
        <v>0</v>
      </c>
    </row>
    <row r="468" spans="1:11" s="571" customFormat="1" x14ac:dyDescent="0.2">
      <c r="B468" s="282"/>
      <c r="C468" s="551"/>
      <c r="D468" s="278"/>
      <c r="E468" s="288"/>
      <c r="F468" s="291"/>
      <c r="G468" s="293">
        <f t="shared" si="53"/>
        <v>0</v>
      </c>
      <c r="H468" s="285"/>
      <c r="I468" s="278"/>
      <c r="J468" s="288"/>
      <c r="K468" s="293"/>
    </row>
    <row r="469" spans="1:11" s="571" customFormat="1" x14ac:dyDescent="0.2">
      <c r="B469" s="282"/>
      <c r="C469" s="551"/>
      <c r="D469" s="278"/>
      <c r="E469" s="288"/>
      <c r="F469" s="291"/>
      <c r="G469" s="439"/>
      <c r="H469" s="285"/>
      <c r="I469" s="278"/>
      <c r="J469" s="288"/>
      <c r="K469" s="293"/>
    </row>
    <row r="470" spans="1:11" s="571" customFormat="1" x14ac:dyDescent="0.2">
      <c r="B470" s="282"/>
      <c r="C470" s="551"/>
      <c r="D470" s="278"/>
      <c r="E470" s="288"/>
      <c r="F470" s="291"/>
      <c r="G470" s="439"/>
      <c r="H470" s="285"/>
      <c r="I470" s="278"/>
      <c r="J470" s="288"/>
      <c r="K470" s="293"/>
    </row>
    <row r="471" spans="1:11" s="571" customFormat="1" ht="13.5" thickBot="1" x14ac:dyDescent="0.25">
      <c r="B471" s="283"/>
      <c r="C471" s="551"/>
      <c r="D471" s="279"/>
      <c r="E471" s="289"/>
      <c r="F471" s="292"/>
      <c r="G471" s="440"/>
      <c r="H471" s="286"/>
      <c r="I471" s="279"/>
      <c r="J471" s="289"/>
      <c r="K471" s="292"/>
    </row>
    <row r="472" spans="1:11" s="571" customFormat="1" ht="13.5" thickTop="1" x14ac:dyDescent="0.2">
      <c r="A472" s="614" t="s">
        <v>875</v>
      </c>
      <c r="B472" s="614"/>
      <c r="C472" s="614"/>
      <c r="D472" s="614"/>
      <c r="E472" s="614"/>
      <c r="F472" s="614"/>
      <c r="G472" s="614"/>
      <c r="H472" s="614"/>
      <c r="I472" s="614"/>
      <c r="J472" s="614"/>
    </row>
    <row r="473" spans="1:11" s="571" customFormat="1" x14ac:dyDescent="0.2">
      <c r="A473" s="513"/>
      <c r="B473" s="513"/>
      <c r="C473" s="513"/>
      <c r="D473" s="513"/>
      <c r="E473" s="513"/>
      <c r="F473" s="513"/>
      <c r="G473" s="513"/>
      <c r="H473" s="513"/>
      <c r="I473" s="513"/>
      <c r="J473" s="513"/>
    </row>
    <row r="474" spans="1:11" s="571" customFormat="1" x14ac:dyDescent="0.2">
      <c r="A474" s="606" t="s">
        <v>1025</v>
      </c>
      <c r="B474" s="606"/>
      <c r="C474" s="606"/>
      <c r="D474" s="606"/>
      <c r="E474" s="606"/>
      <c r="F474" s="606"/>
      <c r="G474" s="606"/>
      <c r="H474" s="606"/>
      <c r="I474" s="606"/>
      <c r="J474" s="606"/>
    </row>
    <row r="475" spans="1:11" s="571" customFormat="1" ht="13.5" customHeight="1" thickBot="1" x14ac:dyDescent="0.25">
      <c r="A475" s="606" t="s">
        <v>1156</v>
      </c>
      <c r="B475" s="607"/>
      <c r="C475" s="607"/>
      <c r="D475" s="607"/>
      <c r="E475" s="607"/>
      <c r="F475" s="607"/>
      <c r="G475" s="607"/>
      <c r="H475" s="607"/>
      <c r="I475" s="607"/>
      <c r="J475" s="607"/>
    </row>
    <row r="476" spans="1:11" s="571" customFormat="1" ht="14.25" customHeight="1" thickTop="1" thickBot="1" x14ac:dyDescent="0.25">
      <c r="A476" s="653"/>
      <c r="B476" s="608" t="s">
        <v>897</v>
      </c>
      <c r="C476" s="654" t="s">
        <v>898</v>
      </c>
      <c r="D476" s="655"/>
      <c r="E476" s="655"/>
      <c r="F476" s="655"/>
      <c r="G476" s="656"/>
      <c r="H476" s="611" t="s">
        <v>899</v>
      </c>
      <c r="I476" s="612"/>
      <c r="J476" s="612"/>
      <c r="K476" s="613"/>
    </row>
    <row r="477" spans="1:11" s="571" customFormat="1" ht="39.75" thickTop="1" thickBot="1" x14ac:dyDescent="0.25">
      <c r="A477" s="653"/>
      <c r="B477" s="609"/>
      <c r="C477" s="562" t="s">
        <v>1000</v>
      </c>
      <c r="D477" s="562" t="s">
        <v>1001</v>
      </c>
      <c r="E477" s="103" t="s">
        <v>832</v>
      </c>
      <c r="F477" s="103" t="s">
        <v>833</v>
      </c>
      <c r="G477" s="103" t="s">
        <v>168</v>
      </c>
      <c r="H477" s="562" t="s">
        <v>1019</v>
      </c>
      <c r="I477" s="103" t="s">
        <v>1002</v>
      </c>
      <c r="J477" s="103" t="s">
        <v>833</v>
      </c>
      <c r="K477" s="103" t="s">
        <v>168</v>
      </c>
    </row>
    <row r="478" spans="1:11" s="571" customFormat="1" ht="13.5" thickTop="1" x14ac:dyDescent="0.2">
      <c r="B478" s="281" t="s">
        <v>1003</v>
      </c>
      <c r="C478" s="300"/>
      <c r="D478" s="144"/>
      <c r="E478" s="287"/>
      <c r="F478" s="290">
        <f>+D478+E478</f>
        <v>0</v>
      </c>
      <c r="G478" s="438"/>
      <c r="H478" s="284"/>
      <c r="I478" s="144"/>
      <c r="J478" s="287"/>
      <c r="K478" s="290">
        <f>+I478+J478</f>
        <v>0</v>
      </c>
    </row>
    <row r="479" spans="1:11" s="571" customFormat="1" x14ac:dyDescent="0.2">
      <c r="B479" s="282" t="s">
        <v>1004</v>
      </c>
      <c r="C479" s="300"/>
      <c r="D479" s="278"/>
      <c r="E479" s="288"/>
      <c r="F479" s="291">
        <f t="shared" ref="F479:F490" si="54">+D479+E479</f>
        <v>0</v>
      </c>
      <c r="G479" s="439"/>
      <c r="H479" s="285"/>
      <c r="I479" s="278"/>
      <c r="J479" s="288"/>
      <c r="K479" s="293">
        <f t="shared" ref="K479:K496" si="55">+I479+J479</f>
        <v>0</v>
      </c>
    </row>
    <row r="480" spans="1:11" s="571" customFormat="1" x14ac:dyDescent="0.2">
      <c r="B480" s="282" t="s">
        <v>1005</v>
      </c>
      <c r="C480" s="300"/>
      <c r="D480" s="278"/>
      <c r="E480" s="288"/>
      <c r="F480" s="291">
        <f t="shared" si="54"/>
        <v>0</v>
      </c>
      <c r="G480" s="439"/>
      <c r="H480" s="285"/>
      <c r="I480" s="278"/>
      <c r="J480" s="288"/>
      <c r="K480" s="293">
        <f t="shared" si="55"/>
        <v>0</v>
      </c>
    </row>
    <row r="481" spans="2:11" s="571" customFormat="1" x14ac:dyDescent="0.2">
      <c r="B481" s="282" t="s">
        <v>1006</v>
      </c>
      <c r="C481" s="300"/>
      <c r="D481" s="278"/>
      <c r="E481" s="288"/>
      <c r="F481" s="291">
        <f t="shared" si="54"/>
        <v>0</v>
      </c>
      <c r="G481" s="439"/>
      <c r="H481" s="285"/>
      <c r="I481" s="278"/>
      <c r="J481" s="288"/>
      <c r="K481" s="293">
        <f t="shared" si="55"/>
        <v>0</v>
      </c>
    </row>
    <row r="482" spans="2:11" s="571" customFormat="1" x14ac:dyDescent="0.2">
      <c r="B482" s="282" t="s">
        <v>1007</v>
      </c>
      <c r="C482" s="300"/>
      <c r="D482" s="278"/>
      <c r="E482" s="288"/>
      <c r="F482" s="291">
        <f t="shared" si="54"/>
        <v>0</v>
      </c>
      <c r="G482" s="439"/>
      <c r="H482" s="285"/>
      <c r="I482" s="278"/>
      <c r="J482" s="288"/>
      <c r="K482" s="293">
        <f t="shared" si="55"/>
        <v>0</v>
      </c>
    </row>
    <row r="483" spans="2:11" s="571" customFormat="1" x14ac:dyDescent="0.2">
      <c r="B483" s="282" t="s">
        <v>1008</v>
      </c>
      <c r="C483" s="300"/>
      <c r="D483" s="278"/>
      <c r="E483" s="288"/>
      <c r="F483" s="291">
        <f t="shared" si="54"/>
        <v>0</v>
      </c>
      <c r="G483" s="439"/>
      <c r="H483" s="285"/>
      <c r="I483" s="278"/>
      <c r="J483" s="288"/>
      <c r="K483" s="293">
        <f t="shared" si="55"/>
        <v>0</v>
      </c>
    </row>
    <row r="484" spans="2:11" s="571" customFormat="1" x14ac:dyDescent="0.2">
      <c r="B484" s="282" t="s">
        <v>1009</v>
      </c>
      <c r="C484" s="300"/>
      <c r="D484" s="278"/>
      <c r="E484" s="288"/>
      <c r="F484" s="291">
        <f t="shared" si="54"/>
        <v>0</v>
      </c>
      <c r="G484" s="439"/>
      <c r="H484" s="285"/>
      <c r="I484" s="278"/>
      <c r="J484" s="288"/>
      <c r="K484" s="293">
        <f t="shared" si="55"/>
        <v>0</v>
      </c>
    </row>
    <row r="485" spans="2:11" s="571" customFormat="1" x14ac:dyDescent="0.2">
      <c r="B485" s="282" t="s">
        <v>1010</v>
      </c>
      <c r="C485" s="300"/>
      <c r="D485" s="278"/>
      <c r="E485" s="288"/>
      <c r="F485" s="291">
        <f t="shared" si="54"/>
        <v>0</v>
      </c>
      <c r="G485" s="439"/>
      <c r="H485" s="285"/>
      <c r="I485" s="278"/>
      <c r="J485" s="288"/>
      <c r="K485" s="293">
        <f t="shared" si="55"/>
        <v>0</v>
      </c>
    </row>
    <row r="486" spans="2:11" s="571" customFormat="1" x14ac:dyDescent="0.2">
      <c r="B486" s="282" t="s">
        <v>1011</v>
      </c>
      <c r="C486" s="300"/>
      <c r="D486" s="278"/>
      <c r="E486" s="288"/>
      <c r="F486" s="291">
        <f t="shared" si="54"/>
        <v>0</v>
      </c>
      <c r="G486" s="439"/>
      <c r="H486" s="285"/>
      <c r="I486" s="278"/>
      <c r="J486" s="288"/>
      <c r="K486" s="293">
        <f t="shared" si="55"/>
        <v>0</v>
      </c>
    </row>
    <row r="487" spans="2:11" s="571" customFormat="1" x14ac:dyDescent="0.2">
      <c r="B487" s="282" t="s">
        <v>1012</v>
      </c>
      <c r="C487" s="300"/>
      <c r="D487" s="278"/>
      <c r="E487" s="288"/>
      <c r="F487" s="291">
        <f t="shared" si="54"/>
        <v>0</v>
      </c>
      <c r="G487" s="439"/>
      <c r="H487" s="285"/>
      <c r="I487" s="278"/>
      <c r="J487" s="288"/>
      <c r="K487" s="293">
        <f t="shared" si="55"/>
        <v>0</v>
      </c>
    </row>
    <row r="488" spans="2:11" s="571" customFormat="1" x14ac:dyDescent="0.2">
      <c r="B488" s="282" t="s">
        <v>1013</v>
      </c>
      <c r="C488" s="300"/>
      <c r="D488" s="278"/>
      <c r="E488" s="288"/>
      <c r="F488" s="291">
        <f t="shared" si="54"/>
        <v>0</v>
      </c>
      <c r="G488" s="439"/>
      <c r="H488" s="285"/>
      <c r="I488" s="278"/>
      <c r="J488" s="288"/>
      <c r="K488" s="293">
        <f t="shared" si="55"/>
        <v>0</v>
      </c>
    </row>
    <row r="489" spans="2:11" s="571" customFormat="1" x14ac:dyDescent="0.2">
      <c r="B489" s="282" t="s">
        <v>1014</v>
      </c>
      <c r="C489" s="300"/>
      <c r="D489" s="278"/>
      <c r="E489" s="288"/>
      <c r="F489" s="291">
        <f t="shared" si="54"/>
        <v>0</v>
      </c>
      <c r="G489" s="439"/>
      <c r="H489" s="285"/>
      <c r="I489" s="278"/>
      <c r="J489" s="288"/>
      <c r="K489" s="293">
        <f t="shared" si="55"/>
        <v>0</v>
      </c>
    </row>
    <row r="490" spans="2:11" s="571" customFormat="1" x14ac:dyDescent="0.2">
      <c r="B490" s="282" t="s">
        <v>1015</v>
      </c>
      <c r="C490" s="300"/>
      <c r="D490" s="278"/>
      <c r="E490" s="288"/>
      <c r="F490" s="291">
        <f t="shared" si="54"/>
        <v>0</v>
      </c>
      <c r="G490" s="439"/>
      <c r="H490" s="285"/>
      <c r="I490" s="278"/>
      <c r="J490" s="288"/>
      <c r="K490" s="293">
        <f t="shared" si="55"/>
        <v>0</v>
      </c>
    </row>
    <row r="491" spans="2:11" s="571" customFormat="1" x14ac:dyDescent="0.2">
      <c r="B491" s="282" t="s">
        <v>1016</v>
      </c>
      <c r="C491" s="578">
        <v>360</v>
      </c>
      <c r="D491" s="552">
        <v>42705</v>
      </c>
      <c r="E491" s="288">
        <v>113</v>
      </c>
      <c r="F491" s="291">
        <v>70</v>
      </c>
      <c r="G491" s="293">
        <f t="shared" ref="G491:G497" si="56">+E491+F491</f>
        <v>183</v>
      </c>
      <c r="H491" s="553">
        <v>42767</v>
      </c>
      <c r="I491" s="278">
        <v>102</v>
      </c>
      <c r="J491" s="288">
        <v>63</v>
      </c>
      <c r="K491" s="293">
        <f t="shared" si="55"/>
        <v>165</v>
      </c>
    </row>
    <row r="492" spans="2:11" s="571" customFormat="1" x14ac:dyDescent="0.2">
      <c r="B492" s="282" t="s">
        <v>1017</v>
      </c>
      <c r="C492" s="578">
        <v>84</v>
      </c>
      <c r="D492" s="552">
        <v>43070</v>
      </c>
      <c r="E492" s="288">
        <v>29</v>
      </c>
      <c r="F492" s="291">
        <v>15</v>
      </c>
      <c r="G492" s="293">
        <f t="shared" si="56"/>
        <v>44</v>
      </c>
      <c r="H492" s="553">
        <v>43132</v>
      </c>
      <c r="I492" s="278">
        <v>24</v>
      </c>
      <c r="J492" s="288">
        <v>12</v>
      </c>
      <c r="K492" s="293">
        <f t="shared" si="55"/>
        <v>36</v>
      </c>
    </row>
    <row r="493" spans="2:11" s="571" customFormat="1" x14ac:dyDescent="0.2">
      <c r="B493" s="282" t="s">
        <v>1153</v>
      </c>
      <c r="C493" s="578">
        <v>97</v>
      </c>
      <c r="D493" s="552">
        <v>43435</v>
      </c>
      <c r="E493" s="288">
        <v>32</v>
      </c>
      <c r="F493" s="291">
        <v>26</v>
      </c>
      <c r="G493" s="293">
        <f t="shared" si="56"/>
        <v>58</v>
      </c>
      <c r="H493" s="553">
        <v>43497</v>
      </c>
      <c r="I493" s="278">
        <v>31</v>
      </c>
      <c r="J493" s="288">
        <v>25</v>
      </c>
      <c r="K493" s="293">
        <f t="shared" si="55"/>
        <v>56</v>
      </c>
    </row>
    <row r="494" spans="2:11" s="571" customFormat="1" x14ac:dyDescent="0.2">
      <c r="B494" s="282" t="s">
        <v>1154</v>
      </c>
      <c r="C494" s="578">
        <v>115</v>
      </c>
      <c r="D494" s="552">
        <v>43800</v>
      </c>
      <c r="E494" s="288">
        <v>40</v>
      </c>
      <c r="F494" s="291">
        <v>25</v>
      </c>
      <c r="G494" s="293">
        <f t="shared" si="56"/>
        <v>65</v>
      </c>
      <c r="H494" s="553">
        <v>43862</v>
      </c>
      <c r="I494" s="278">
        <v>38</v>
      </c>
      <c r="J494" s="288">
        <v>25</v>
      </c>
      <c r="K494" s="293">
        <f t="shared" si="55"/>
        <v>63</v>
      </c>
    </row>
    <row r="495" spans="2:11" s="571" customFormat="1" x14ac:dyDescent="0.2">
      <c r="B495" s="282" t="s">
        <v>1155</v>
      </c>
      <c r="C495" s="578">
        <v>139</v>
      </c>
      <c r="D495" s="554">
        <v>44166</v>
      </c>
      <c r="E495" s="288">
        <v>49</v>
      </c>
      <c r="F495" s="291">
        <v>31</v>
      </c>
      <c r="G495" s="293">
        <f t="shared" si="56"/>
        <v>80</v>
      </c>
      <c r="H495" s="553">
        <v>44228</v>
      </c>
      <c r="I495" s="278"/>
      <c r="J495" s="288"/>
      <c r="K495" s="293">
        <f t="shared" si="55"/>
        <v>0</v>
      </c>
    </row>
    <row r="496" spans="2:11" s="571" customFormat="1" x14ac:dyDescent="0.2">
      <c r="B496" s="282"/>
      <c r="C496" s="578"/>
      <c r="D496" s="278"/>
      <c r="E496" s="288"/>
      <c r="F496" s="291"/>
      <c r="G496" s="293">
        <f t="shared" si="56"/>
        <v>0</v>
      </c>
      <c r="H496" s="285"/>
      <c r="I496" s="278"/>
      <c r="J496" s="288"/>
      <c r="K496" s="293">
        <f t="shared" si="55"/>
        <v>0</v>
      </c>
    </row>
    <row r="497" spans="1:11" s="571" customFormat="1" x14ac:dyDescent="0.2">
      <c r="B497" s="282"/>
      <c r="C497" s="579"/>
      <c r="D497" s="278"/>
      <c r="E497" s="288"/>
      <c r="F497" s="291"/>
      <c r="G497" s="293">
        <f t="shared" si="56"/>
        <v>0</v>
      </c>
      <c r="H497" s="285"/>
      <c r="I497" s="278"/>
      <c r="J497" s="288"/>
      <c r="K497" s="293"/>
    </row>
    <row r="498" spans="1:11" s="571" customFormat="1" x14ac:dyDescent="0.2">
      <c r="B498" s="282"/>
      <c r="C498" s="300"/>
      <c r="D498" s="278"/>
      <c r="E498" s="288"/>
      <c r="F498" s="291"/>
      <c r="G498" s="439"/>
      <c r="H498" s="285"/>
      <c r="I498" s="278"/>
      <c r="J498" s="288"/>
      <c r="K498" s="293"/>
    </row>
    <row r="499" spans="1:11" s="571" customFormat="1" x14ac:dyDescent="0.2">
      <c r="B499" s="282"/>
      <c r="C499" s="300"/>
      <c r="D499" s="278"/>
      <c r="E499" s="288"/>
      <c r="F499" s="291"/>
      <c r="G499" s="439"/>
      <c r="H499" s="285"/>
      <c r="I499" s="278"/>
      <c r="J499" s="288"/>
      <c r="K499" s="293"/>
    </row>
    <row r="500" spans="1:11" s="571" customFormat="1" ht="13.5" thickBot="1" x14ac:dyDescent="0.25">
      <c r="B500" s="283"/>
      <c r="C500" s="300"/>
      <c r="D500" s="279"/>
      <c r="E500" s="289"/>
      <c r="F500" s="292"/>
      <c r="G500" s="440"/>
      <c r="H500" s="286"/>
      <c r="I500" s="279"/>
      <c r="J500" s="289"/>
      <c r="K500" s="292"/>
    </row>
    <row r="501" spans="1:11" s="571" customFormat="1" ht="13.5" thickTop="1" x14ac:dyDescent="0.2">
      <c r="A501" s="513"/>
      <c r="B501" s="513"/>
      <c r="C501" s="513"/>
      <c r="D501" s="513"/>
      <c r="E501" s="513"/>
      <c r="F501" s="513"/>
      <c r="G501" s="513"/>
      <c r="H501" s="513"/>
      <c r="I501" s="513"/>
      <c r="J501" s="513"/>
    </row>
    <row r="502" spans="1:11" s="571" customFormat="1" ht="12.75" customHeight="1" x14ac:dyDescent="0.2">
      <c r="A502" s="606" t="s">
        <v>1026</v>
      </c>
      <c r="B502" s="606"/>
      <c r="C502" s="606"/>
      <c r="D502" s="606"/>
      <c r="E502" s="606"/>
      <c r="F502" s="606"/>
      <c r="G502" s="606"/>
      <c r="H502" s="606"/>
      <c r="I502" s="606"/>
      <c r="J502" s="606"/>
    </row>
    <row r="503" spans="1:11" s="571" customFormat="1" ht="13.5" customHeight="1" thickBot="1" x14ac:dyDescent="0.25">
      <c r="A503" s="607" t="s">
        <v>1020</v>
      </c>
      <c r="B503" s="607"/>
      <c r="C503" s="607"/>
      <c r="D503" s="607"/>
      <c r="E503" s="607"/>
      <c r="F503" s="607"/>
      <c r="G503" s="606"/>
      <c r="H503" s="606"/>
      <c r="I503" s="606"/>
      <c r="J503" s="606"/>
    </row>
    <row r="504" spans="1:11" s="571" customFormat="1" ht="26.25" customHeight="1" thickTop="1" thickBot="1" x14ac:dyDescent="0.25">
      <c r="B504" s="608" t="s">
        <v>1088</v>
      </c>
      <c r="C504" s="610" t="s">
        <v>900</v>
      </c>
      <c r="D504" s="610"/>
      <c r="E504" s="610"/>
      <c r="F504" s="610"/>
      <c r="G504" s="611" t="s">
        <v>901</v>
      </c>
      <c r="H504" s="612"/>
      <c r="I504" s="612"/>
      <c r="J504" s="612"/>
      <c r="K504" s="613"/>
    </row>
    <row r="505" spans="1:11" s="571" customFormat="1" ht="39.75" thickTop="1" thickBot="1" x14ac:dyDescent="0.25">
      <c r="B505" s="609"/>
      <c r="C505" s="562" t="s">
        <v>1000</v>
      </c>
      <c r="D505" s="562" t="s">
        <v>1001</v>
      </c>
      <c r="E505" s="103" t="s">
        <v>832</v>
      </c>
      <c r="F505" s="103" t="s">
        <v>833</v>
      </c>
      <c r="G505" s="103" t="s">
        <v>168</v>
      </c>
      <c r="H505" s="562" t="s">
        <v>1019</v>
      </c>
      <c r="I505" s="103" t="s">
        <v>1002</v>
      </c>
      <c r="J505" s="103" t="s">
        <v>833</v>
      </c>
      <c r="K505" s="103" t="s">
        <v>168</v>
      </c>
    </row>
    <row r="506" spans="1:11" s="571" customFormat="1" ht="13.5" thickTop="1" x14ac:dyDescent="0.2">
      <c r="B506" s="281" t="s">
        <v>1003</v>
      </c>
      <c r="C506" s="300"/>
      <c r="D506" s="144"/>
      <c r="E506" s="144"/>
      <c r="F506" s="294">
        <f>+E506+D506</f>
        <v>0</v>
      </c>
      <c r="G506" s="300"/>
      <c r="H506" s="277"/>
      <c r="I506" s="277"/>
      <c r="J506" s="297">
        <f>+I506+H506</f>
        <v>0</v>
      </c>
      <c r="K506" s="438"/>
    </row>
    <row r="507" spans="1:11" s="571" customFormat="1" x14ac:dyDescent="0.2">
      <c r="B507" s="282" t="s">
        <v>1004</v>
      </c>
      <c r="C507" s="300"/>
      <c r="D507" s="278"/>
      <c r="E507" s="278"/>
      <c r="F507" s="295">
        <f>+E507+D507</f>
        <v>0</v>
      </c>
      <c r="G507" s="300"/>
      <c r="H507" s="278"/>
      <c r="I507" s="278"/>
      <c r="J507" s="298">
        <f>+I507+H507</f>
        <v>0</v>
      </c>
      <c r="K507" s="439"/>
    </row>
    <row r="508" spans="1:11" s="571" customFormat="1" x14ac:dyDescent="0.2">
      <c r="B508" s="282" t="s">
        <v>1005</v>
      </c>
      <c r="C508" s="300"/>
      <c r="D508" s="278"/>
      <c r="E508" s="278"/>
      <c r="F508" s="295">
        <f t="shared" ref="F508:F519" si="57">+E508+D508</f>
        <v>0</v>
      </c>
      <c r="G508" s="300"/>
      <c r="H508" s="278"/>
      <c r="I508" s="278"/>
      <c r="J508" s="298">
        <f t="shared" ref="J508:J519" si="58">+I508+H508</f>
        <v>0</v>
      </c>
      <c r="K508" s="439"/>
    </row>
    <row r="509" spans="1:11" s="571" customFormat="1" x14ac:dyDescent="0.2">
      <c r="B509" s="282" t="s">
        <v>1006</v>
      </c>
      <c r="C509" s="300"/>
      <c r="D509" s="278"/>
      <c r="E509" s="278"/>
      <c r="F509" s="295">
        <f t="shared" si="57"/>
        <v>0</v>
      </c>
      <c r="G509" s="300"/>
      <c r="H509" s="278"/>
      <c r="I509" s="278"/>
      <c r="J509" s="298">
        <f t="shared" si="58"/>
        <v>0</v>
      </c>
      <c r="K509" s="439"/>
    </row>
    <row r="510" spans="1:11" s="571" customFormat="1" x14ac:dyDescent="0.2">
      <c r="B510" s="282" t="s">
        <v>1007</v>
      </c>
      <c r="C510" s="300"/>
      <c r="D510" s="278"/>
      <c r="E510" s="278"/>
      <c r="F510" s="295">
        <f t="shared" si="57"/>
        <v>0</v>
      </c>
      <c r="G510" s="300"/>
      <c r="H510" s="278"/>
      <c r="I510" s="278"/>
      <c r="J510" s="298">
        <f t="shared" si="58"/>
        <v>0</v>
      </c>
      <c r="K510" s="439"/>
    </row>
    <row r="511" spans="1:11" s="571" customFormat="1" x14ac:dyDescent="0.2">
      <c r="B511" s="282" t="s">
        <v>1008</v>
      </c>
      <c r="C511" s="300"/>
      <c r="D511" s="278"/>
      <c r="E511" s="278"/>
      <c r="F511" s="295">
        <f t="shared" si="57"/>
        <v>0</v>
      </c>
      <c r="G511" s="300"/>
      <c r="H511" s="278"/>
      <c r="I511" s="278"/>
      <c r="J511" s="298">
        <f t="shared" si="58"/>
        <v>0</v>
      </c>
      <c r="K511" s="439"/>
    </row>
    <row r="512" spans="1:11" s="571" customFormat="1" x14ac:dyDescent="0.2">
      <c r="B512" s="282" t="s">
        <v>1009</v>
      </c>
      <c r="C512" s="300"/>
      <c r="D512" s="278"/>
      <c r="E512" s="278"/>
      <c r="F512" s="295">
        <f t="shared" si="57"/>
        <v>0</v>
      </c>
      <c r="G512" s="300"/>
      <c r="H512" s="278"/>
      <c r="I512" s="278"/>
      <c r="J512" s="298">
        <f t="shared" si="58"/>
        <v>0</v>
      </c>
      <c r="K512" s="439"/>
    </row>
    <row r="513" spans="2:11" s="571" customFormat="1" x14ac:dyDescent="0.2">
      <c r="B513" s="282" t="s">
        <v>1010</v>
      </c>
      <c r="C513" s="300"/>
      <c r="D513" s="278"/>
      <c r="E513" s="278"/>
      <c r="F513" s="295">
        <f t="shared" si="57"/>
        <v>0</v>
      </c>
      <c r="G513" s="300"/>
      <c r="H513" s="278"/>
      <c r="I513" s="278"/>
      <c r="J513" s="298">
        <f t="shared" si="58"/>
        <v>0</v>
      </c>
      <c r="K513" s="439"/>
    </row>
    <row r="514" spans="2:11" s="571" customFormat="1" x14ac:dyDescent="0.2">
      <c r="B514" s="282" t="s">
        <v>1011</v>
      </c>
      <c r="C514" s="300"/>
      <c r="D514" s="278"/>
      <c r="E514" s="278"/>
      <c r="F514" s="295">
        <f t="shared" si="57"/>
        <v>0</v>
      </c>
      <c r="G514" s="300"/>
      <c r="H514" s="278"/>
      <c r="I514" s="278"/>
      <c r="J514" s="298">
        <f t="shared" si="58"/>
        <v>0</v>
      </c>
      <c r="K514" s="439"/>
    </row>
    <row r="515" spans="2:11" s="571" customFormat="1" x14ac:dyDescent="0.2">
      <c r="B515" s="282" t="s">
        <v>1012</v>
      </c>
      <c r="C515" s="300"/>
      <c r="D515" s="278"/>
      <c r="E515" s="278"/>
      <c r="F515" s="295">
        <f t="shared" si="57"/>
        <v>0</v>
      </c>
      <c r="G515" s="300"/>
      <c r="H515" s="278"/>
      <c r="I515" s="278"/>
      <c r="J515" s="298">
        <f t="shared" si="58"/>
        <v>0</v>
      </c>
      <c r="K515" s="439"/>
    </row>
    <row r="516" spans="2:11" s="571" customFormat="1" x14ac:dyDescent="0.2">
      <c r="B516" s="282" t="s">
        <v>1013</v>
      </c>
      <c r="C516" s="300"/>
      <c r="D516" s="278"/>
      <c r="E516" s="278"/>
      <c r="F516" s="295">
        <f t="shared" si="57"/>
        <v>0</v>
      </c>
      <c r="G516" s="300"/>
      <c r="H516" s="278"/>
      <c r="I516" s="278"/>
      <c r="J516" s="298">
        <f t="shared" si="58"/>
        <v>0</v>
      </c>
      <c r="K516" s="439"/>
    </row>
    <row r="517" spans="2:11" s="571" customFormat="1" x14ac:dyDescent="0.2">
      <c r="B517" s="282" t="s">
        <v>1014</v>
      </c>
      <c r="C517" s="300"/>
      <c r="D517" s="278"/>
      <c r="E517" s="278"/>
      <c r="F517" s="295">
        <f t="shared" si="57"/>
        <v>0</v>
      </c>
      <c r="G517" s="300"/>
      <c r="H517" s="278"/>
      <c r="I517" s="278"/>
      <c r="J517" s="298">
        <f t="shared" si="58"/>
        <v>0</v>
      </c>
      <c r="K517" s="439"/>
    </row>
    <row r="518" spans="2:11" s="571" customFormat="1" x14ac:dyDescent="0.2">
      <c r="B518" s="282" t="s">
        <v>1015</v>
      </c>
      <c r="C518" s="300"/>
      <c r="D518" s="278"/>
      <c r="E518" s="278"/>
      <c r="F518" s="295">
        <f t="shared" si="57"/>
        <v>0</v>
      </c>
      <c r="G518" s="300"/>
      <c r="H518" s="278"/>
      <c r="I518" s="278"/>
      <c r="J518" s="298">
        <f t="shared" si="58"/>
        <v>0</v>
      </c>
      <c r="K518" s="439"/>
    </row>
    <row r="519" spans="2:11" s="571" customFormat="1" x14ac:dyDescent="0.2">
      <c r="B519" s="282" t="s">
        <v>1016</v>
      </c>
      <c r="C519" s="300"/>
      <c r="D519" s="278"/>
      <c r="E519" s="278"/>
      <c r="F519" s="295">
        <f t="shared" si="57"/>
        <v>0</v>
      </c>
      <c r="G519" s="300"/>
      <c r="H519" s="278"/>
      <c r="I519" s="278"/>
      <c r="J519" s="298">
        <f t="shared" si="58"/>
        <v>0</v>
      </c>
      <c r="K519" s="439"/>
    </row>
    <row r="520" spans="2:11" s="571" customFormat="1" x14ac:dyDescent="0.2">
      <c r="B520" s="282" t="s">
        <v>1017</v>
      </c>
      <c r="C520" s="578">
        <v>101</v>
      </c>
      <c r="D520" s="552">
        <v>43435</v>
      </c>
      <c r="E520" s="278">
        <v>2</v>
      </c>
      <c r="F520" s="580">
        <v>2</v>
      </c>
      <c r="G520" s="295">
        <f t="shared" ref="G520:G524" si="59">+F520+E520</f>
        <v>4</v>
      </c>
      <c r="H520" s="553">
        <v>43497</v>
      </c>
      <c r="I520" s="278">
        <v>2</v>
      </c>
      <c r="J520" s="581">
        <v>1</v>
      </c>
      <c r="K520" s="298">
        <f t="shared" ref="K520:K523" si="60">+J520+I520</f>
        <v>3</v>
      </c>
    </row>
    <row r="521" spans="2:11" s="571" customFormat="1" x14ac:dyDescent="0.2">
      <c r="B521" s="282" t="s">
        <v>1017</v>
      </c>
      <c r="C521" s="578">
        <v>101</v>
      </c>
      <c r="D521" s="552">
        <v>43800</v>
      </c>
      <c r="E521" s="278">
        <v>1</v>
      </c>
      <c r="F521" s="580">
        <v>1</v>
      </c>
      <c r="G521" s="295">
        <f t="shared" si="59"/>
        <v>2</v>
      </c>
      <c r="H521" s="553">
        <v>43862</v>
      </c>
      <c r="I521" s="278">
        <v>1</v>
      </c>
      <c r="J521" s="581">
        <v>1</v>
      </c>
      <c r="K521" s="298">
        <f t="shared" si="60"/>
        <v>2</v>
      </c>
    </row>
    <row r="522" spans="2:11" s="571" customFormat="1" x14ac:dyDescent="0.2">
      <c r="B522" s="282" t="s">
        <v>1153</v>
      </c>
      <c r="C522" s="578">
        <v>67</v>
      </c>
      <c r="D522" s="552">
        <v>43800</v>
      </c>
      <c r="E522" s="278">
        <v>0</v>
      </c>
      <c r="F522" s="580">
        <v>2</v>
      </c>
      <c r="G522" s="295">
        <f t="shared" si="59"/>
        <v>2</v>
      </c>
      <c r="H522" s="553">
        <v>43862</v>
      </c>
      <c r="I522" s="278">
        <v>0</v>
      </c>
      <c r="J522" s="581">
        <v>2</v>
      </c>
      <c r="K522" s="298">
        <f t="shared" si="60"/>
        <v>2</v>
      </c>
    </row>
    <row r="523" spans="2:11" s="571" customFormat="1" x14ac:dyDescent="0.2">
      <c r="B523" s="282" t="s">
        <v>1154</v>
      </c>
      <c r="C523" s="578">
        <v>81</v>
      </c>
      <c r="D523" s="552">
        <v>43922</v>
      </c>
      <c r="E523" s="278">
        <v>4</v>
      </c>
      <c r="F523" s="580">
        <v>4</v>
      </c>
      <c r="G523" s="295">
        <f t="shared" si="59"/>
        <v>8</v>
      </c>
      <c r="H523" s="553">
        <v>43983</v>
      </c>
      <c r="I523" s="278">
        <v>4</v>
      </c>
      <c r="J523" s="581">
        <v>4</v>
      </c>
      <c r="K523" s="298">
        <f t="shared" si="60"/>
        <v>8</v>
      </c>
    </row>
    <row r="524" spans="2:11" s="571" customFormat="1" x14ac:dyDescent="0.2">
      <c r="B524" s="282" t="s">
        <v>1154</v>
      </c>
      <c r="C524" s="578">
        <v>81</v>
      </c>
      <c r="D524" s="552">
        <v>44166</v>
      </c>
      <c r="E524" s="278">
        <v>1</v>
      </c>
      <c r="F524" s="580">
        <v>1</v>
      </c>
      <c r="G524" s="295">
        <f t="shared" si="59"/>
        <v>2</v>
      </c>
      <c r="H524" s="553">
        <v>44228</v>
      </c>
      <c r="I524" s="278"/>
      <c r="J524" s="298"/>
      <c r="K524" s="439"/>
    </row>
    <row r="525" spans="2:11" s="571" customFormat="1" x14ac:dyDescent="0.2">
      <c r="B525" s="282"/>
      <c r="C525" s="300"/>
      <c r="D525" s="278"/>
      <c r="E525" s="278"/>
      <c r="F525" s="295"/>
      <c r="G525" s="300"/>
      <c r="H525" s="552"/>
      <c r="I525" s="278"/>
      <c r="J525" s="298"/>
      <c r="K525" s="439"/>
    </row>
    <row r="526" spans="2:11" s="571" customFormat="1" x14ac:dyDescent="0.2">
      <c r="B526" s="282"/>
      <c r="C526" s="300"/>
      <c r="D526" s="278"/>
      <c r="E526" s="278"/>
      <c r="F526" s="295"/>
      <c r="G526" s="300"/>
      <c r="H526" s="278"/>
      <c r="I526" s="278"/>
      <c r="J526" s="298"/>
      <c r="K526" s="439"/>
    </row>
    <row r="527" spans="2:11" s="571" customFormat="1" x14ac:dyDescent="0.2">
      <c r="B527" s="282"/>
      <c r="C527" s="300"/>
      <c r="D527" s="278"/>
      <c r="E527" s="278"/>
      <c r="F527" s="295"/>
      <c r="G527" s="300"/>
      <c r="H527" s="278"/>
      <c r="I527" s="278"/>
      <c r="J527" s="298"/>
      <c r="K527" s="439"/>
    </row>
    <row r="528" spans="2:11" s="571" customFormat="1" ht="13.5" thickBot="1" x14ac:dyDescent="0.25">
      <c r="B528" s="283"/>
      <c r="C528" s="300"/>
      <c r="D528" s="279"/>
      <c r="E528" s="279"/>
      <c r="F528" s="296"/>
      <c r="G528" s="300"/>
      <c r="H528" s="279"/>
      <c r="I528" s="279"/>
      <c r="J528" s="299"/>
      <c r="K528" s="440"/>
    </row>
    <row r="529" spans="1:11" s="571" customFormat="1" ht="13.5" customHeight="1" thickTop="1" x14ac:dyDescent="0.2">
      <c r="A529" s="614" t="s">
        <v>875</v>
      </c>
      <c r="B529" s="614"/>
      <c r="C529" s="614"/>
      <c r="D529" s="614"/>
      <c r="E529" s="614"/>
      <c r="F529" s="614"/>
      <c r="G529" s="614"/>
      <c r="H529" s="614"/>
      <c r="I529" s="614"/>
      <c r="J529" s="614"/>
    </row>
    <row r="530" spans="1:11" s="571" customFormat="1" ht="13.5" customHeight="1" x14ac:dyDescent="0.2">
      <c r="A530" s="513"/>
      <c r="B530" s="513"/>
      <c r="C530" s="513"/>
      <c r="D530" s="513"/>
      <c r="E530" s="513"/>
      <c r="F530" s="513"/>
      <c r="G530" s="513"/>
      <c r="H530" s="513"/>
      <c r="I530" s="513"/>
      <c r="J530" s="513"/>
    </row>
    <row r="531" spans="1:11" s="571" customFormat="1" ht="13.5" customHeight="1" x14ac:dyDescent="0.2">
      <c r="A531" s="513"/>
      <c r="B531" s="513"/>
      <c r="C531" s="513"/>
      <c r="D531" s="513"/>
      <c r="E531" s="513"/>
      <c r="F531" s="513"/>
      <c r="G531" s="513"/>
      <c r="H531" s="513"/>
      <c r="I531" s="513"/>
      <c r="J531" s="513"/>
    </row>
    <row r="532" spans="1:11" s="571" customFormat="1" ht="13.5" customHeight="1" x14ac:dyDescent="0.2">
      <c r="A532" s="606" t="s">
        <v>1026</v>
      </c>
      <c r="B532" s="606"/>
      <c r="C532" s="606"/>
      <c r="D532" s="606"/>
      <c r="E532" s="606"/>
      <c r="F532" s="606"/>
      <c r="G532" s="606"/>
      <c r="H532" s="606"/>
      <c r="I532" s="606"/>
      <c r="J532" s="606"/>
    </row>
    <row r="533" spans="1:11" s="571" customFormat="1" ht="13.5" customHeight="1" thickBot="1" x14ac:dyDescent="0.25">
      <c r="A533" s="607" t="s">
        <v>1157</v>
      </c>
      <c r="B533" s="607"/>
      <c r="C533" s="607"/>
      <c r="D533" s="607"/>
      <c r="E533" s="607"/>
      <c r="F533" s="607"/>
      <c r="G533" s="606"/>
      <c r="H533" s="606"/>
      <c r="I533" s="606"/>
      <c r="J533" s="606"/>
    </row>
    <row r="534" spans="1:11" s="571" customFormat="1" ht="13.5" customHeight="1" thickTop="1" thickBot="1" x14ac:dyDescent="0.25">
      <c r="B534" s="608" t="s">
        <v>1088</v>
      </c>
      <c r="C534" s="610" t="s">
        <v>900</v>
      </c>
      <c r="D534" s="610"/>
      <c r="E534" s="610"/>
      <c r="F534" s="610"/>
      <c r="G534" s="611" t="s">
        <v>901</v>
      </c>
      <c r="H534" s="612"/>
      <c r="I534" s="612"/>
      <c r="J534" s="612"/>
      <c r="K534" s="613"/>
    </row>
    <row r="535" spans="1:11" s="571" customFormat="1" ht="22.5" customHeight="1" thickTop="1" thickBot="1" x14ac:dyDescent="0.25">
      <c r="B535" s="609"/>
      <c r="C535" s="562" t="s">
        <v>1000</v>
      </c>
      <c r="D535" s="562" t="s">
        <v>1001</v>
      </c>
      <c r="E535" s="103" t="s">
        <v>832</v>
      </c>
      <c r="F535" s="103" t="s">
        <v>833</v>
      </c>
      <c r="G535" s="103" t="s">
        <v>168</v>
      </c>
      <c r="H535" s="562" t="s">
        <v>1019</v>
      </c>
      <c r="I535" s="103" t="s">
        <v>1002</v>
      </c>
      <c r="J535" s="103" t="s">
        <v>833</v>
      </c>
      <c r="K535" s="103" t="s">
        <v>168</v>
      </c>
    </row>
    <row r="536" spans="1:11" s="571" customFormat="1" ht="13.5" customHeight="1" thickTop="1" x14ac:dyDescent="0.2">
      <c r="B536" s="281" t="s">
        <v>1003</v>
      </c>
      <c r="C536" s="300"/>
      <c r="D536" s="144"/>
      <c r="E536" s="144"/>
      <c r="F536" s="294">
        <f>+E536+D536</f>
        <v>0</v>
      </c>
      <c r="G536" s="300"/>
      <c r="H536" s="277"/>
      <c r="I536" s="277"/>
      <c r="J536" s="297">
        <f>+I536+H536</f>
        <v>0</v>
      </c>
      <c r="K536" s="438"/>
    </row>
    <row r="537" spans="1:11" s="571" customFormat="1" ht="13.5" customHeight="1" x14ac:dyDescent="0.2">
      <c r="B537" s="282" t="s">
        <v>1004</v>
      </c>
      <c r="C537" s="300"/>
      <c r="D537" s="278"/>
      <c r="E537" s="278"/>
      <c r="F537" s="295">
        <f>+E537+D537</f>
        <v>0</v>
      </c>
      <c r="G537" s="300"/>
      <c r="H537" s="278"/>
      <c r="I537" s="278"/>
      <c r="J537" s="298">
        <f>+I537+H537</f>
        <v>0</v>
      </c>
      <c r="K537" s="439"/>
    </row>
    <row r="538" spans="1:11" s="571" customFormat="1" ht="13.5" customHeight="1" x14ac:dyDescent="0.2">
      <c r="B538" s="282" t="s">
        <v>1005</v>
      </c>
      <c r="C538" s="300"/>
      <c r="D538" s="278"/>
      <c r="E538" s="278"/>
      <c r="F538" s="295">
        <f t="shared" ref="F538:F548" si="61">+E538+D538</f>
        <v>0</v>
      </c>
      <c r="G538" s="300"/>
      <c r="H538" s="278"/>
      <c r="I538" s="278"/>
      <c r="J538" s="298">
        <f t="shared" ref="J538:K553" si="62">+I538+H538</f>
        <v>0</v>
      </c>
      <c r="K538" s="439"/>
    </row>
    <row r="539" spans="1:11" s="571" customFormat="1" ht="13.5" customHeight="1" x14ac:dyDescent="0.2">
      <c r="B539" s="282" t="s">
        <v>1006</v>
      </c>
      <c r="C539" s="300"/>
      <c r="D539" s="278"/>
      <c r="E539" s="278"/>
      <c r="F539" s="295">
        <f t="shared" si="61"/>
        <v>0</v>
      </c>
      <c r="G539" s="300"/>
      <c r="H539" s="278"/>
      <c r="I539" s="278"/>
      <c r="J539" s="298">
        <f t="shared" si="62"/>
        <v>0</v>
      </c>
      <c r="K539" s="439"/>
    </row>
    <row r="540" spans="1:11" s="571" customFormat="1" ht="13.5" customHeight="1" x14ac:dyDescent="0.2">
      <c r="B540" s="282" t="s">
        <v>1007</v>
      </c>
      <c r="C540" s="300"/>
      <c r="D540" s="278"/>
      <c r="E540" s="278"/>
      <c r="F540" s="295">
        <f t="shared" si="61"/>
        <v>0</v>
      </c>
      <c r="G540" s="300"/>
      <c r="H540" s="278"/>
      <c r="I540" s="278"/>
      <c r="J540" s="298">
        <f t="shared" si="62"/>
        <v>0</v>
      </c>
      <c r="K540" s="439"/>
    </row>
    <row r="541" spans="1:11" s="571" customFormat="1" ht="13.5" customHeight="1" x14ac:dyDescent="0.2">
      <c r="B541" s="282" t="s">
        <v>1008</v>
      </c>
      <c r="C541" s="300"/>
      <c r="D541" s="278"/>
      <c r="E541" s="278"/>
      <c r="F541" s="295">
        <f t="shared" si="61"/>
        <v>0</v>
      </c>
      <c r="G541" s="300"/>
      <c r="H541" s="278"/>
      <c r="I541" s="278"/>
      <c r="J541" s="298">
        <f t="shared" si="62"/>
        <v>0</v>
      </c>
      <c r="K541" s="439"/>
    </row>
    <row r="542" spans="1:11" s="571" customFormat="1" ht="13.5" customHeight="1" x14ac:dyDescent="0.2">
      <c r="B542" s="282" t="s">
        <v>1009</v>
      </c>
      <c r="C542" s="300"/>
      <c r="D542" s="278"/>
      <c r="E542" s="278"/>
      <c r="F542" s="295">
        <f t="shared" si="61"/>
        <v>0</v>
      </c>
      <c r="G542" s="300"/>
      <c r="H542" s="278"/>
      <c r="I542" s="278"/>
      <c r="J542" s="298">
        <f t="shared" si="62"/>
        <v>0</v>
      </c>
      <c r="K542" s="439"/>
    </row>
    <row r="543" spans="1:11" s="571" customFormat="1" ht="13.5" customHeight="1" x14ac:dyDescent="0.2">
      <c r="B543" s="282" t="s">
        <v>1010</v>
      </c>
      <c r="C543" s="300"/>
      <c r="D543" s="278"/>
      <c r="E543" s="278"/>
      <c r="F543" s="295">
        <f t="shared" si="61"/>
        <v>0</v>
      </c>
      <c r="G543" s="300"/>
      <c r="H543" s="278"/>
      <c r="I543" s="278"/>
      <c r="J543" s="298">
        <f t="shared" si="62"/>
        <v>0</v>
      </c>
      <c r="K543" s="439"/>
    </row>
    <row r="544" spans="1:11" s="571" customFormat="1" ht="13.5" customHeight="1" x14ac:dyDescent="0.2">
      <c r="B544" s="282" t="s">
        <v>1011</v>
      </c>
      <c r="C544" s="300"/>
      <c r="D544" s="278"/>
      <c r="E544" s="278"/>
      <c r="F544" s="295">
        <f t="shared" si="61"/>
        <v>0</v>
      </c>
      <c r="G544" s="300"/>
      <c r="H544" s="278"/>
      <c r="I544" s="278"/>
      <c r="J544" s="298">
        <f t="shared" si="62"/>
        <v>0</v>
      </c>
      <c r="K544" s="439"/>
    </row>
    <row r="545" spans="1:11" s="571" customFormat="1" ht="13.5" customHeight="1" x14ac:dyDescent="0.2">
      <c r="B545" s="282" t="s">
        <v>1012</v>
      </c>
      <c r="C545" s="300"/>
      <c r="D545" s="278"/>
      <c r="E545" s="278"/>
      <c r="F545" s="295">
        <f t="shared" si="61"/>
        <v>0</v>
      </c>
      <c r="G545" s="300"/>
      <c r="H545" s="278"/>
      <c r="I545" s="278"/>
      <c r="J545" s="298">
        <f t="shared" si="62"/>
        <v>0</v>
      </c>
      <c r="K545" s="439"/>
    </row>
    <row r="546" spans="1:11" s="571" customFormat="1" ht="13.5" customHeight="1" x14ac:dyDescent="0.2">
      <c r="B546" s="282" t="s">
        <v>1013</v>
      </c>
      <c r="C546" s="300"/>
      <c r="D546" s="278"/>
      <c r="E546" s="278"/>
      <c r="F546" s="295">
        <f t="shared" si="61"/>
        <v>0</v>
      </c>
      <c r="G546" s="300"/>
      <c r="H546" s="278"/>
      <c r="I546" s="278"/>
      <c r="J546" s="298">
        <f t="shared" si="62"/>
        <v>0</v>
      </c>
      <c r="K546" s="439"/>
    </row>
    <row r="547" spans="1:11" s="571" customFormat="1" ht="13.5" customHeight="1" x14ac:dyDescent="0.2">
      <c r="B547" s="282" t="s">
        <v>1014</v>
      </c>
      <c r="C547" s="300"/>
      <c r="D547" s="278"/>
      <c r="E547" s="278"/>
      <c r="F547" s="295">
        <f t="shared" si="61"/>
        <v>0</v>
      </c>
      <c r="G547" s="300"/>
      <c r="H547" s="278"/>
      <c r="I547" s="278"/>
      <c r="J547" s="298">
        <f t="shared" si="62"/>
        <v>0</v>
      </c>
      <c r="K547" s="439"/>
    </row>
    <row r="548" spans="1:11" s="571" customFormat="1" ht="13.5" customHeight="1" x14ac:dyDescent="0.2">
      <c r="B548" s="282" t="s">
        <v>1015</v>
      </c>
      <c r="C548" s="300"/>
      <c r="D548" s="278"/>
      <c r="E548" s="278"/>
      <c r="F548" s="295">
        <f t="shared" si="61"/>
        <v>0</v>
      </c>
      <c r="G548" s="300"/>
      <c r="H548" s="278"/>
      <c r="I548" s="278"/>
      <c r="J548" s="581">
        <f t="shared" si="62"/>
        <v>0</v>
      </c>
      <c r="K548" s="439"/>
    </row>
    <row r="549" spans="1:11" s="571" customFormat="1" ht="13.5" customHeight="1" x14ac:dyDescent="0.2">
      <c r="B549" s="282" t="s">
        <v>1016</v>
      </c>
      <c r="C549" s="578">
        <v>360</v>
      </c>
      <c r="D549" s="552">
        <v>42826</v>
      </c>
      <c r="E549" s="278">
        <v>21</v>
      </c>
      <c r="F549" s="580">
        <v>4</v>
      </c>
      <c r="G549" s="295">
        <f t="shared" ref="G549:G552" si="63">+F549+E549</f>
        <v>25</v>
      </c>
      <c r="H549" s="553">
        <v>42856</v>
      </c>
      <c r="I549" s="278">
        <v>16</v>
      </c>
      <c r="J549" s="581">
        <v>2</v>
      </c>
      <c r="K549" s="298">
        <f t="shared" si="62"/>
        <v>18</v>
      </c>
    </row>
    <row r="550" spans="1:11" s="571" customFormat="1" ht="13.5" customHeight="1" x14ac:dyDescent="0.2">
      <c r="B550" s="282" t="s">
        <v>1016</v>
      </c>
      <c r="C550" s="578">
        <v>360</v>
      </c>
      <c r="D550" s="552">
        <v>43070</v>
      </c>
      <c r="E550" s="278">
        <v>4</v>
      </c>
      <c r="F550" s="580">
        <v>1</v>
      </c>
      <c r="G550" s="295">
        <f t="shared" si="63"/>
        <v>5</v>
      </c>
      <c r="H550" s="552">
        <v>43132</v>
      </c>
      <c r="I550" s="278">
        <v>2</v>
      </c>
      <c r="J550" s="581">
        <v>0</v>
      </c>
      <c r="K550" s="298">
        <f t="shared" si="62"/>
        <v>2</v>
      </c>
    </row>
    <row r="551" spans="1:11" s="571" customFormat="1" ht="13.5" customHeight="1" x14ac:dyDescent="0.2">
      <c r="B551" s="282" t="s">
        <v>1016</v>
      </c>
      <c r="C551" s="578">
        <v>360</v>
      </c>
      <c r="D551" s="552">
        <v>43435</v>
      </c>
      <c r="E551" s="278">
        <v>1</v>
      </c>
      <c r="F551" s="580">
        <v>2</v>
      </c>
      <c r="G551" s="295">
        <f t="shared" si="63"/>
        <v>3</v>
      </c>
      <c r="H551" s="552">
        <v>43497</v>
      </c>
      <c r="I551" s="278">
        <v>0</v>
      </c>
      <c r="J551" s="581">
        <v>2</v>
      </c>
      <c r="K551" s="298">
        <f t="shared" si="62"/>
        <v>2</v>
      </c>
    </row>
    <row r="552" spans="1:11" s="571" customFormat="1" ht="13.5" customHeight="1" x14ac:dyDescent="0.2">
      <c r="B552" s="282" t="s">
        <v>1017</v>
      </c>
      <c r="C552" s="578">
        <v>84</v>
      </c>
      <c r="D552" s="552">
        <v>43435</v>
      </c>
      <c r="E552" s="278">
        <v>3</v>
      </c>
      <c r="F552" s="580">
        <v>0</v>
      </c>
      <c r="G552" s="295">
        <f t="shared" si="63"/>
        <v>3</v>
      </c>
      <c r="H552" s="552">
        <v>43497</v>
      </c>
      <c r="I552" s="278">
        <v>1</v>
      </c>
      <c r="J552" s="581">
        <v>0</v>
      </c>
      <c r="K552" s="298">
        <f t="shared" si="62"/>
        <v>1</v>
      </c>
    </row>
    <row r="553" spans="1:11" s="571" customFormat="1" ht="13.5" customHeight="1" x14ac:dyDescent="0.2">
      <c r="B553" s="282" t="s">
        <v>1153</v>
      </c>
      <c r="C553" s="578">
        <v>97</v>
      </c>
      <c r="D553" s="552">
        <v>43800</v>
      </c>
      <c r="E553" s="278">
        <v>1</v>
      </c>
      <c r="F553" s="580">
        <v>0</v>
      </c>
      <c r="G553" s="295">
        <f>+F553+E553</f>
        <v>1</v>
      </c>
      <c r="H553" s="552">
        <v>43862</v>
      </c>
      <c r="I553" s="278">
        <v>1</v>
      </c>
      <c r="J553" s="581">
        <v>0</v>
      </c>
      <c r="K553" s="298">
        <f t="shared" si="62"/>
        <v>1</v>
      </c>
    </row>
    <row r="554" spans="1:11" s="571" customFormat="1" ht="13.5" customHeight="1" x14ac:dyDescent="0.2">
      <c r="B554" s="282" t="s">
        <v>1153</v>
      </c>
      <c r="C554" s="578">
        <v>97</v>
      </c>
      <c r="D554" s="552">
        <v>43922</v>
      </c>
      <c r="E554" s="278">
        <v>1</v>
      </c>
      <c r="F554" s="580">
        <v>0</v>
      </c>
      <c r="G554" s="295">
        <f>+F554+E554</f>
        <v>1</v>
      </c>
      <c r="H554" s="552">
        <v>43983</v>
      </c>
      <c r="I554" s="278"/>
      <c r="J554" s="581"/>
      <c r="K554" s="439"/>
    </row>
    <row r="555" spans="1:11" s="571" customFormat="1" ht="13.5" customHeight="1" x14ac:dyDescent="0.2">
      <c r="B555" s="282" t="s">
        <v>1154</v>
      </c>
      <c r="C555" s="578">
        <v>115</v>
      </c>
      <c r="D555" s="552">
        <v>43922</v>
      </c>
      <c r="E555" s="278">
        <v>4</v>
      </c>
      <c r="F555" s="295">
        <v>0</v>
      </c>
      <c r="G555" s="295">
        <f>+F555+E555</f>
        <v>4</v>
      </c>
      <c r="H555" s="552">
        <v>43983</v>
      </c>
      <c r="I555" s="278"/>
      <c r="J555" s="298"/>
      <c r="K555" s="439"/>
    </row>
    <row r="556" spans="1:11" s="571" customFormat="1" ht="13.5" customHeight="1" x14ac:dyDescent="0.2">
      <c r="B556" s="282" t="s">
        <v>1154</v>
      </c>
      <c r="C556" s="578">
        <v>115</v>
      </c>
      <c r="D556" s="552">
        <v>44166</v>
      </c>
      <c r="E556" s="278">
        <v>3</v>
      </c>
      <c r="F556" s="295">
        <v>0</v>
      </c>
      <c r="G556" s="295">
        <f>+F556+E556</f>
        <v>3</v>
      </c>
      <c r="H556" s="552">
        <v>44228</v>
      </c>
      <c r="I556" s="278"/>
      <c r="J556" s="298"/>
      <c r="K556" s="439"/>
    </row>
    <row r="557" spans="1:11" s="571" customFormat="1" ht="13.5" customHeight="1" x14ac:dyDescent="0.2">
      <c r="B557" s="282" t="s">
        <v>1155</v>
      </c>
      <c r="C557" s="578"/>
      <c r="D557" s="278"/>
      <c r="E557" s="278"/>
      <c r="F557" s="295"/>
      <c r="G557" s="300"/>
      <c r="H557" s="278"/>
      <c r="I557" s="278"/>
      <c r="J557" s="298"/>
      <c r="K557" s="439"/>
    </row>
    <row r="558" spans="1:11" s="571" customFormat="1" ht="13.5" customHeight="1" thickBot="1" x14ac:dyDescent="0.25">
      <c r="B558" s="283"/>
      <c r="C558" s="279"/>
      <c r="D558" s="279"/>
      <c r="E558" s="279"/>
      <c r="F558" s="296"/>
      <c r="G558" s="279"/>
      <c r="H558" s="279"/>
      <c r="I558" s="279"/>
      <c r="J558" s="299"/>
      <c r="K558" s="440"/>
    </row>
    <row r="559" spans="1:11" s="571" customFormat="1" ht="13.5" customHeight="1" thickTop="1" x14ac:dyDescent="0.2">
      <c r="A559" s="513"/>
      <c r="B559" s="513"/>
      <c r="C559" s="513"/>
      <c r="D559" s="513"/>
      <c r="E559" s="513"/>
      <c r="F559" s="513"/>
      <c r="G559" s="513"/>
      <c r="H559" s="513"/>
      <c r="I559" s="513"/>
      <c r="J559" s="513"/>
    </row>
    <row r="560" spans="1:11" s="571" customFormat="1" ht="13.5" customHeight="1" x14ac:dyDescent="0.2">
      <c r="A560" s="513"/>
      <c r="B560" s="513"/>
      <c r="C560" s="513"/>
      <c r="D560" s="513"/>
      <c r="E560" s="513"/>
      <c r="F560" s="513"/>
      <c r="G560" s="513"/>
      <c r="H560" s="513"/>
      <c r="I560" s="513"/>
      <c r="J560" s="513"/>
    </row>
    <row r="561" spans="1:11" s="571" customFormat="1" ht="12.75" customHeight="1" x14ac:dyDescent="0.2">
      <c r="A561" s="606" t="s">
        <v>1027</v>
      </c>
      <c r="B561" s="606"/>
      <c r="C561" s="606"/>
      <c r="D561" s="606"/>
      <c r="E561" s="606"/>
      <c r="F561" s="606"/>
      <c r="G561" s="606"/>
      <c r="H561" s="606"/>
      <c r="I561" s="606"/>
      <c r="J561" s="606"/>
    </row>
    <row r="562" spans="1:11" s="571" customFormat="1" ht="13.5" customHeight="1" thickBot="1" x14ac:dyDescent="0.25">
      <c r="A562" s="607" t="s">
        <v>1021</v>
      </c>
      <c r="B562" s="607"/>
      <c r="C562" s="607"/>
      <c r="D562" s="607"/>
      <c r="E562" s="607"/>
      <c r="F562" s="607"/>
      <c r="G562" s="606"/>
      <c r="H562" s="606"/>
      <c r="I562" s="606"/>
      <c r="J562" s="606"/>
    </row>
    <row r="563" spans="1:11" s="571" customFormat="1" ht="26.25" customHeight="1" thickTop="1" thickBot="1" x14ac:dyDescent="0.25">
      <c r="B563" s="608" t="s">
        <v>1088</v>
      </c>
      <c r="C563" s="610" t="s">
        <v>902</v>
      </c>
      <c r="D563" s="610"/>
      <c r="E563" s="610"/>
      <c r="F563" s="610"/>
      <c r="G563" s="611" t="s">
        <v>903</v>
      </c>
      <c r="H563" s="612"/>
      <c r="I563" s="612"/>
      <c r="J563" s="612"/>
      <c r="K563" s="613"/>
    </row>
    <row r="564" spans="1:11" s="571" customFormat="1" ht="39.75" thickTop="1" thickBot="1" x14ac:dyDescent="0.25">
      <c r="B564" s="609"/>
      <c r="C564" s="562" t="s">
        <v>1000</v>
      </c>
      <c r="D564" s="562" t="s">
        <v>1001</v>
      </c>
      <c r="E564" s="103" t="s">
        <v>832</v>
      </c>
      <c r="F564" s="103" t="s">
        <v>833</v>
      </c>
      <c r="G564" s="103" t="s">
        <v>168</v>
      </c>
      <c r="H564" s="562" t="s">
        <v>1019</v>
      </c>
      <c r="I564" s="103" t="s">
        <v>1002</v>
      </c>
      <c r="J564" s="103" t="s">
        <v>833</v>
      </c>
      <c r="K564" s="103" t="s">
        <v>168</v>
      </c>
    </row>
    <row r="565" spans="1:11" s="571" customFormat="1" ht="13.5" thickTop="1" x14ac:dyDescent="0.2">
      <c r="B565" s="281" t="s">
        <v>1003</v>
      </c>
      <c r="C565" s="300"/>
      <c r="D565" s="144"/>
      <c r="E565" s="144"/>
      <c r="F565" s="294">
        <f>+E565+D565</f>
        <v>0</v>
      </c>
      <c r="G565" s="300"/>
      <c r="H565" s="277"/>
      <c r="I565" s="277"/>
      <c r="J565" s="297">
        <f>+I565+H565</f>
        <v>0</v>
      </c>
      <c r="K565" s="438"/>
    </row>
    <row r="566" spans="1:11" s="571" customFormat="1" x14ac:dyDescent="0.2">
      <c r="B566" s="282" t="s">
        <v>1004</v>
      </c>
      <c r="C566" s="300"/>
      <c r="D566" s="278"/>
      <c r="E566" s="278"/>
      <c r="F566" s="295">
        <f>+E566+D566</f>
        <v>0</v>
      </c>
      <c r="G566" s="300"/>
      <c r="H566" s="278"/>
      <c r="I566" s="278"/>
      <c r="J566" s="298">
        <f>+I566+H566</f>
        <v>0</v>
      </c>
      <c r="K566" s="439"/>
    </row>
    <row r="567" spans="1:11" s="571" customFormat="1" x14ac:dyDescent="0.2">
      <c r="B567" s="282" t="s">
        <v>1005</v>
      </c>
      <c r="C567" s="300"/>
      <c r="D567" s="278"/>
      <c r="E567" s="278"/>
      <c r="F567" s="295">
        <f t="shared" ref="F567:G582" si="64">+E567+D567</f>
        <v>0</v>
      </c>
      <c r="G567" s="300"/>
      <c r="H567" s="278"/>
      <c r="I567" s="278"/>
      <c r="J567" s="298">
        <f t="shared" ref="J567:K582" si="65">+I567+H567</f>
        <v>0</v>
      </c>
      <c r="K567" s="439"/>
    </row>
    <row r="568" spans="1:11" s="571" customFormat="1" x14ac:dyDescent="0.2">
      <c r="B568" s="282" t="s">
        <v>1006</v>
      </c>
      <c r="C568" s="300"/>
      <c r="D568" s="278"/>
      <c r="E568" s="278"/>
      <c r="F568" s="295">
        <f t="shared" si="64"/>
        <v>0</v>
      </c>
      <c r="G568" s="300"/>
      <c r="H568" s="278"/>
      <c r="I568" s="278"/>
      <c r="J568" s="298">
        <f t="shared" si="65"/>
        <v>0</v>
      </c>
      <c r="K568" s="439"/>
    </row>
    <row r="569" spans="1:11" s="571" customFormat="1" x14ac:dyDescent="0.2">
      <c r="B569" s="282" t="s">
        <v>1007</v>
      </c>
      <c r="C569" s="300"/>
      <c r="D569" s="278"/>
      <c r="E569" s="278"/>
      <c r="F569" s="295">
        <f t="shared" si="64"/>
        <v>0</v>
      </c>
      <c r="G569" s="300"/>
      <c r="H569" s="278"/>
      <c r="I569" s="278"/>
      <c r="J569" s="298">
        <f t="shared" si="65"/>
        <v>0</v>
      </c>
      <c r="K569" s="439"/>
    </row>
    <row r="570" spans="1:11" s="571" customFormat="1" x14ac:dyDescent="0.2">
      <c r="B570" s="282" t="s">
        <v>1008</v>
      </c>
      <c r="C570" s="300"/>
      <c r="D570" s="278"/>
      <c r="E570" s="278"/>
      <c r="F570" s="295">
        <f t="shared" si="64"/>
        <v>0</v>
      </c>
      <c r="G570" s="300"/>
      <c r="H570" s="278"/>
      <c r="I570" s="278"/>
      <c r="J570" s="298">
        <f t="shared" si="65"/>
        <v>0</v>
      </c>
      <c r="K570" s="439"/>
    </row>
    <row r="571" spans="1:11" s="571" customFormat="1" x14ac:dyDescent="0.2">
      <c r="B571" s="282" t="s">
        <v>1009</v>
      </c>
      <c r="C571" s="300"/>
      <c r="D571" s="278"/>
      <c r="E571" s="278"/>
      <c r="F571" s="295">
        <f t="shared" si="64"/>
        <v>0</v>
      </c>
      <c r="G571" s="300"/>
      <c r="H571" s="278"/>
      <c r="I571" s="278"/>
      <c r="J571" s="298">
        <f t="shared" si="65"/>
        <v>0</v>
      </c>
      <c r="K571" s="439"/>
    </row>
    <row r="572" spans="1:11" s="571" customFormat="1" x14ac:dyDescent="0.2">
      <c r="B572" s="282" t="s">
        <v>1010</v>
      </c>
      <c r="C572" s="300"/>
      <c r="D572" s="278"/>
      <c r="E572" s="278"/>
      <c r="F572" s="295">
        <f t="shared" si="64"/>
        <v>0</v>
      </c>
      <c r="G572" s="300"/>
      <c r="H572" s="278"/>
      <c r="I572" s="278"/>
      <c r="J572" s="298">
        <f t="shared" si="65"/>
        <v>0</v>
      </c>
      <c r="K572" s="439"/>
    </row>
    <row r="573" spans="1:11" s="571" customFormat="1" x14ac:dyDescent="0.2">
      <c r="B573" s="282" t="s">
        <v>1011</v>
      </c>
      <c r="C573" s="300"/>
      <c r="D573" s="278"/>
      <c r="E573" s="278"/>
      <c r="F573" s="295">
        <f t="shared" si="64"/>
        <v>0</v>
      </c>
      <c r="G573" s="300"/>
      <c r="H573" s="278"/>
      <c r="I573" s="278"/>
      <c r="J573" s="298">
        <f t="shared" si="65"/>
        <v>0</v>
      </c>
      <c r="K573" s="439"/>
    </row>
    <row r="574" spans="1:11" s="571" customFormat="1" x14ac:dyDescent="0.2">
      <c r="B574" s="282" t="s">
        <v>1012</v>
      </c>
      <c r="C574" s="300"/>
      <c r="D574" s="278"/>
      <c r="E574" s="278"/>
      <c r="F574" s="295">
        <f t="shared" si="64"/>
        <v>0</v>
      </c>
      <c r="G574" s="300"/>
      <c r="H574" s="278"/>
      <c r="I574" s="278"/>
      <c r="J574" s="298">
        <f t="shared" si="65"/>
        <v>0</v>
      </c>
      <c r="K574" s="439"/>
    </row>
    <row r="575" spans="1:11" s="571" customFormat="1" x14ac:dyDescent="0.2">
      <c r="B575" s="282" t="s">
        <v>1013</v>
      </c>
      <c r="C575" s="300"/>
      <c r="D575" s="278"/>
      <c r="E575" s="278"/>
      <c r="F575" s="295">
        <f t="shared" si="64"/>
        <v>0</v>
      </c>
      <c r="G575" s="300"/>
      <c r="H575" s="278"/>
      <c r="I575" s="278"/>
      <c r="J575" s="298">
        <f t="shared" si="65"/>
        <v>0</v>
      </c>
      <c r="K575" s="439"/>
    </row>
    <row r="576" spans="1:11" s="571" customFormat="1" x14ac:dyDescent="0.2">
      <c r="B576" s="282" t="s">
        <v>1014</v>
      </c>
      <c r="C576" s="300"/>
      <c r="D576" s="278"/>
      <c r="E576" s="278"/>
      <c r="F576" s="295">
        <f t="shared" si="64"/>
        <v>0</v>
      </c>
      <c r="G576" s="300"/>
      <c r="H576" s="278"/>
      <c r="I576" s="278"/>
      <c r="J576" s="298">
        <f t="shared" si="65"/>
        <v>0</v>
      </c>
      <c r="K576" s="439"/>
    </row>
    <row r="577" spans="1:11" s="571" customFormat="1" x14ac:dyDescent="0.2">
      <c r="B577" s="282" t="s">
        <v>1015</v>
      </c>
      <c r="C577" s="300"/>
      <c r="D577" s="278"/>
      <c r="E577" s="278"/>
      <c r="F577" s="295">
        <f t="shared" si="64"/>
        <v>0</v>
      </c>
      <c r="G577" s="300"/>
      <c r="H577" s="278"/>
      <c r="I577" s="278"/>
      <c r="J577" s="298">
        <f t="shared" si="65"/>
        <v>0</v>
      </c>
      <c r="K577" s="439"/>
    </row>
    <row r="578" spans="1:11" s="571" customFormat="1" x14ac:dyDescent="0.2">
      <c r="B578" s="282" t="s">
        <v>1016</v>
      </c>
      <c r="C578" s="300"/>
      <c r="D578" s="278"/>
      <c r="E578" s="278"/>
      <c r="F578" s="295">
        <f t="shared" si="64"/>
        <v>0</v>
      </c>
      <c r="G578" s="300"/>
      <c r="H578" s="278"/>
      <c r="I578" s="278"/>
      <c r="J578" s="581"/>
      <c r="K578" s="298">
        <f t="shared" si="65"/>
        <v>0</v>
      </c>
    </row>
    <row r="579" spans="1:11" s="571" customFormat="1" x14ac:dyDescent="0.2">
      <c r="B579" s="282" t="s">
        <v>1017</v>
      </c>
      <c r="C579" s="551">
        <v>101</v>
      </c>
      <c r="D579" s="552">
        <v>43070</v>
      </c>
      <c r="E579" s="278"/>
      <c r="F579" s="580"/>
      <c r="G579" s="295">
        <f t="shared" si="64"/>
        <v>0</v>
      </c>
      <c r="H579" s="553">
        <v>43132</v>
      </c>
      <c r="I579" s="278">
        <v>2</v>
      </c>
      <c r="J579" s="581">
        <v>5</v>
      </c>
      <c r="K579" s="298">
        <f t="shared" si="65"/>
        <v>7</v>
      </c>
    </row>
    <row r="580" spans="1:11" s="571" customFormat="1" x14ac:dyDescent="0.2">
      <c r="B580" s="282" t="s">
        <v>1153</v>
      </c>
      <c r="C580" s="551">
        <v>67</v>
      </c>
      <c r="D580" s="552">
        <v>43435</v>
      </c>
      <c r="E580" s="278">
        <v>10</v>
      </c>
      <c r="F580" s="580">
        <v>23</v>
      </c>
      <c r="G580" s="295">
        <f t="shared" si="64"/>
        <v>33</v>
      </c>
      <c r="H580" s="553">
        <v>43497</v>
      </c>
      <c r="I580" s="278">
        <v>3</v>
      </c>
      <c r="J580" s="581">
        <v>1</v>
      </c>
      <c r="K580" s="298">
        <f t="shared" si="65"/>
        <v>4</v>
      </c>
    </row>
    <row r="581" spans="1:11" s="571" customFormat="1" x14ac:dyDescent="0.2">
      <c r="B581" s="282" t="s">
        <v>1154</v>
      </c>
      <c r="C581" s="551">
        <v>81</v>
      </c>
      <c r="D581" s="552">
        <v>43800</v>
      </c>
      <c r="E581" s="278">
        <v>11</v>
      </c>
      <c r="F581" s="580">
        <v>29</v>
      </c>
      <c r="G581" s="295">
        <f t="shared" si="64"/>
        <v>40</v>
      </c>
      <c r="H581" s="553">
        <v>44228</v>
      </c>
      <c r="I581" s="278">
        <v>5</v>
      </c>
      <c r="J581" s="581">
        <v>4</v>
      </c>
      <c r="K581" s="298">
        <f t="shared" si="65"/>
        <v>9</v>
      </c>
    </row>
    <row r="582" spans="1:11" s="571" customFormat="1" x14ac:dyDescent="0.2">
      <c r="B582" s="282" t="s">
        <v>1155</v>
      </c>
      <c r="C582" s="551">
        <v>94</v>
      </c>
      <c r="D582" s="552">
        <v>44166</v>
      </c>
      <c r="E582" s="278"/>
      <c r="F582" s="580"/>
      <c r="G582" s="295">
        <f t="shared" si="64"/>
        <v>0</v>
      </c>
      <c r="H582" s="285"/>
      <c r="I582" s="278"/>
      <c r="J582" s="581"/>
      <c r="K582" s="298">
        <f t="shared" si="65"/>
        <v>0</v>
      </c>
    </row>
    <row r="583" spans="1:11" s="571" customFormat="1" x14ac:dyDescent="0.2">
      <c r="B583" s="282"/>
      <c r="C583" s="300"/>
      <c r="D583" s="278"/>
      <c r="E583" s="278"/>
      <c r="F583" s="580"/>
      <c r="G583" s="295"/>
      <c r="H583" s="285"/>
      <c r="I583" s="278"/>
      <c r="J583" s="581"/>
      <c r="K583" s="298">
        <f t="shared" ref="K583" si="66">+J583+I583</f>
        <v>0</v>
      </c>
    </row>
    <row r="584" spans="1:11" s="571" customFormat="1" x14ac:dyDescent="0.2">
      <c r="B584" s="282"/>
      <c r="C584" s="300"/>
      <c r="D584" s="278"/>
      <c r="E584" s="278"/>
      <c r="F584" s="580"/>
      <c r="G584" s="300"/>
      <c r="H584" s="278"/>
      <c r="I584" s="278"/>
      <c r="J584" s="581"/>
      <c r="K584" s="439"/>
    </row>
    <row r="585" spans="1:11" s="571" customFormat="1" x14ac:dyDescent="0.2">
      <c r="B585" s="282"/>
      <c r="C585" s="300"/>
      <c r="D585" s="278"/>
      <c r="E585" s="278"/>
      <c r="F585" s="580"/>
      <c r="G585" s="300"/>
      <c r="H585" s="278"/>
      <c r="I585" s="278"/>
      <c r="J585" s="298"/>
      <c r="K585" s="439"/>
    </row>
    <row r="586" spans="1:11" s="571" customFormat="1" x14ac:dyDescent="0.2">
      <c r="B586" s="282"/>
      <c r="C586" s="300"/>
      <c r="D586" s="278"/>
      <c r="E586" s="278"/>
      <c r="F586" s="295"/>
      <c r="G586" s="300"/>
      <c r="H586" s="278"/>
      <c r="I586" s="278"/>
      <c r="J586" s="298"/>
      <c r="K586" s="439"/>
    </row>
    <row r="587" spans="1:11" s="571" customFormat="1" ht="13.5" thickBot="1" x14ac:dyDescent="0.25">
      <c r="B587" s="283"/>
      <c r="C587" s="300"/>
      <c r="D587" s="279"/>
      <c r="E587" s="279"/>
      <c r="F587" s="296"/>
      <c r="G587" s="300"/>
      <c r="H587" s="279"/>
      <c r="I587" s="279"/>
      <c r="J587" s="299"/>
      <c r="K587" s="440"/>
    </row>
    <row r="588" spans="1:11" s="571" customFormat="1" ht="13.5" customHeight="1" thickTop="1" x14ac:dyDescent="0.2">
      <c r="A588" s="614" t="s">
        <v>875</v>
      </c>
      <c r="B588" s="614"/>
      <c r="C588" s="614"/>
      <c r="D588" s="614"/>
      <c r="E588" s="614"/>
      <c r="F588" s="614"/>
      <c r="G588" s="614"/>
      <c r="H588" s="614"/>
      <c r="I588" s="614"/>
      <c r="J588" s="614"/>
    </row>
    <row r="589" spans="1:11" s="571" customFormat="1" x14ac:dyDescent="0.2"/>
    <row r="590" spans="1:11" s="571" customFormat="1" hidden="1" x14ac:dyDescent="0.2"/>
    <row r="591" spans="1:11" s="571" customFormat="1" hidden="1" x14ac:dyDescent="0.2"/>
    <row r="592" spans="1:11" s="571" customFormat="1" ht="15" hidden="1" x14ac:dyDescent="0.25">
      <c r="A592" s="576" t="s">
        <v>202</v>
      </c>
    </row>
    <row r="593" spans="2:13" s="571" customFormat="1" hidden="1" x14ac:dyDescent="0.2"/>
    <row r="594" spans="2:13" s="571" customFormat="1" hidden="1" x14ac:dyDescent="0.2">
      <c r="B594" s="651" t="s">
        <v>203</v>
      </c>
      <c r="C594" s="651"/>
      <c r="D594" s="651"/>
      <c r="E594" s="651"/>
      <c r="F594" s="651"/>
      <c r="G594" s="651"/>
      <c r="H594" s="651"/>
      <c r="I594" s="651"/>
      <c r="J594" s="651"/>
      <c r="K594" s="88"/>
      <c r="L594" s="88"/>
      <c r="M594" s="88"/>
    </row>
    <row r="595" spans="2:13" s="571" customFormat="1" ht="13.5" hidden="1" thickBot="1" x14ac:dyDescent="0.25">
      <c r="B595" s="652" t="s">
        <v>926</v>
      </c>
      <c r="C595" s="652"/>
      <c r="D595" s="652"/>
      <c r="E595" s="652"/>
      <c r="F595" s="652"/>
      <c r="G595" s="652"/>
      <c r="H595" s="652"/>
      <c r="I595" s="652"/>
      <c r="J595" s="652"/>
      <c r="K595" s="87"/>
      <c r="L595" s="87"/>
      <c r="M595" s="87"/>
    </row>
    <row r="596" spans="2:13" s="571" customFormat="1" ht="14.25" hidden="1" thickTop="1" thickBot="1" x14ac:dyDescent="0.25">
      <c r="B596" s="649">
        <v>1</v>
      </c>
      <c r="C596" s="649"/>
      <c r="D596" s="649"/>
      <c r="E596" s="568">
        <v>2</v>
      </c>
      <c r="F596" s="568">
        <v>3</v>
      </c>
      <c r="G596" s="568">
        <v>4</v>
      </c>
      <c r="H596" s="568">
        <v>5</v>
      </c>
      <c r="I596" s="568">
        <v>6</v>
      </c>
      <c r="J596" s="568">
        <v>7</v>
      </c>
      <c r="K596" s="83"/>
      <c r="L596" s="93"/>
      <c r="M596" s="93"/>
    </row>
    <row r="597" spans="2:13" s="571" customFormat="1" ht="73.5" hidden="1" thickTop="1" thickBot="1" x14ac:dyDescent="0.25">
      <c r="B597" s="640" t="s">
        <v>733</v>
      </c>
      <c r="C597" s="640"/>
      <c r="D597" s="640"/>
      <c r="E597" s="114" t="s">
        <v>1112</v>
      </c>
      <c r="F597" s="114" t="s">
        <v>1113</v>
      </c>
      <c r="G597" s="114" t="s">
        <v>1114</v>
      </c>
      <c r="H597" s="114" t="s">
        <v>1115</v>
      </c>
      <c r="I597" s="114" t="s">
        <v>1116</v>
      </c>
      <c r="J597" s="114" t="s">
        <v>1117</v>
      </c>
      <c r="K597" s="85"/>
      <c r="L597" s="80"/>
      <c r="M597" s="80"/>
    </row>
    <row r="598" spans="2:13" s="571" customFormat="1" ht="13.5" hidden="1" thickTop="1" x14ac:dyDescent="0.2">
      <c r="B598" s="650" t="s">
        <v>1141</v>
      </c>
      <c r="C598" s="650"/>
      <c r="D598" s="650"/>
      <c r="E598" s="212">
        <f>+D295</f>
        <v>0</v>
      </c>
      <c r="F598" s="89"/>
      <c r="G598" s="89"/>
      <c r="H598" s="89"/>
      <c r="I598" s="89"/>
      <c r="J598" s="89"/>
      <c r="K598" s="80"/>
      <c r="L598" s="80"/>
      <c r="M598" s="80"/>
    </row>
    <row r="599" spans="2:13" s="571" customFormat="1" hidden="1" x14ac:dyDescent="0.2">
      <c r="B599" s="635"/>
      <c r="C599" s="635"/>
      <c r="D599" s="635"/>
      <c r="E599" s="98"/>
      <c r="F599" s="573"/>
      <c r="G599" s="573"/>
      <c r="H599" s="573"/>
      <c r="I599" s="573"/>
      <c r="J599" s="573"/>
      <c r="K599" s="80"/>
      <c r="L599" s="80"/>
      <c r="M599" s="80"/>
    </row>
    <row r="600" spans="2:13" s="571" customFormat="1" hidden="1" x14ac:dyDescent="0.2">
      <c r="B600" s="635"/>
      <c r="C600" s="635"/>
      <c r="D600" s="635"/>
      <c r="E600" s="98"/>
      <c r="F600" s="573"/>
      <c r="G600" s="573"/>
      <c r="H600" s="573"/>
      <c r="I600" s="573"/>
      <c r="J600" s="573"/>
      <c r="K600" s="80"/>
      <c r="L600" s="80"/>
      <c r="M600" s="80"/>
    </row>
    <row r="601" spans="2:13" s="571" customFormat="1" hidden="1" x14ac:dyDescent="0.2">
      <c r="B601" s="635"/>
      <c r="C601" s="635"/>
      <c r="D601" s="635"/>
      <c r="E601" s="98"/>
      <c r="F601" s="573"/>
      <c r="G601" s="573"/>
      <c r="H601" s="573"/>
      <c r="I601" s="573"/>
      <c r="J601" s="573"/>
      <c r="K601" s="80"/>
      <c r="L601" s="80"/>
      <c r="M601" s="80"/>
    </row>
    <row r="602" spans="2:13" s="571" customFormat="1" hidden="1" x14ac:dyDescent="0.2">
      <c r="B602" s="635"/>
      <c r="C602" s="635"/>
      <c r="D602" s="635"/>
      <c r="E602" s="98"/>
      <c r="F602" s="573"/>
      <c r="G602" s="573"/>
      <c r="H602" s="573"/>
      <c r="I602" s="573"/>
      <c r="J602" s="573"/>
      <c r="K602" s="80"/>
      <c r="L602" s="80"/>
      <c r="M602" s="80"/>
    </row>
    <row r="603" spans="2:13" s="571" customFormat="1" hidden="1" x14ac:dyDescent="0.2">
      <c r="B603" s="635"/>
      <c r="C603" s="635"/>
      <c r="D603" s="635"/>
      <c r="E603" s="98"/>
      <c r="F603" s="573"/>
      <c r="G603" s="573"/>
      <c r="H603" s="573"/>
      <c r="I603" s="573"/>
      <c r="J603" s="573"/>
      <c r="K603" s="80"/>
      <c r="L603" s="80"/>
      <c r="M603" s="80"/>
    </row>
    <row r="604" spans="2:13" s="571" customFormat="1" hidden="1" x14ac:dyDescent="0.2">
      <c r="B604" s="635"/>
      <c r="C604" s="635"/>
      <c r="D604" s="635"/>
      <c r="E604" s="98"/>
      <c r="F604" s="573"/>
      <c r="G604" s="573"/>
      <c r="H604" s="573"/>
      <c r="I604" s="573"/>
      <c r="J604" s="573"/>
      <c r="K604" s="80"/>
      <c r="L604" s="80"/>
      <c r="M604" s="80"/>
    </row>
    <row r="605" spans="2:13" s="571" customFormat="1" hidden="1" x14ac:dyDescent="0.2">
      <c r="B605" s="636"/>
      <c r="C605" s="637"/>
      <c r="D605" s="638"/>
      <c r="E605" s="98"/>
      <c r="F605" s="573"/>
      <c r="G605" s="573"/>
      <c r="H605" s="573"/>
      <c r="I605" s="573"/>
      <c r="J605" s="573"/>
      <c r="K605" s="80"/>
      <c r="L605" s="80"/>
      <c r="M605" s="80"/>
    </row>
    <row r="606" spans="2:13" s="571" customFormat="1" hidden="1" x14ac:dyDescent="0.2">
      <c r="B606" s="635"/>
      <c r="C606" s="635"/>
      <c r="D606" s="635"/>
      <c r="E606" s="98"/>
      <c r="F606" s="573"/>
      <c r="G606" s="573"/>
      <c r="H606" s="573"/>
      <c r="I606" s="573"/>
      <c r="J606" s="573"/>
      <c r="K606" s="80"/>
      <c r="L606" s="80"/>
      <c r="M606" s="80"/>
    </row>
    <row r="607" spans="2:13" s="571" customFormat="1" hidden="1" x14ac:dyDescent="0.2">
      <c r="B607" s="635"/>
      <c r="C607" s="635"/>
      <c r="D607" s="635"/>
      <c r="E607" s="98"/>
      <c r="F607" s="573"/>
      <c r="G607" s="573"/>
      <c r="H607" s="573"/>
      <c r="I607" s="573"/>
      <c r="J607" s="573"/>
      <c r="K607" s="80"/>
      <c r="L607" s="80"/>
      <c r="M607" s="80"/>
    </row>
    <row r="608" spans="2:13" s="571" customFormat="1" hidden="1" x14ac:dyDescent="0.2">
      <c r="B608" s="639"/>
      <c r="C608" s="639"/>
      <c r="D608" s="639"/>
      <c r="E608" s="104"/>
      <c r="F608" s="574"/>
      <c r="G608" s="574"/>
      <c r="H608" s="574"/>
      <c r="I608" s="574"/>
      <c r="J608" s="574"/>
      <c r="K608" s="80"/>
      <c r="L608" s="80"/>
      <c r="M608" s="80"/>
    </row>
    <row r="609" spans="2:13" s="571" customFormat="1" ht="14.25" hidden="1" thickTop="1" thickBot="1" x14ac:dyDescent="0.25">
      <c r="B609" s="640" t="s">
        <v>195</v>
      </c>
      <c r="C609" s="640"/>
      <c r="D609" s="640"/>
      <c r="E609" s="103">
        <f t="shared" ref="E609:J609" si="67">SUM(E598:E608)</f>
        <v>0</v>
      </c>
      <c r="F609" s="86">
        <f t="shared" si="67"/>
        <v>0</v>
      </c>
      <c r="G609" s="86">
        <f t="shared" si="67"/>
        <v>0</v>
      </c>
      <c r="H609" s="86">
        <f t="shared" si="67"/>
        <v>0</v>
      </c>
      <c r="I609" s="86">
        <f t="shared" si="67"/>
        <v>0</v>
      </c>
      <c r="J609" s="86">
        <f t="shared" si="67"/>
        <v>0</v>
      </c>
      <c r="K609" s="80"/>
      <c r="L609" s="80"/>
      <c r="M609" s="80"/>
    </row>
    <row r="610" spans="2:13" s="571" customFormat="1" ht="27" hidden="1" thickTop="1" thickBot="1" x14ac:dyDescent="0.25">
      <c r="B610" s="641"/>
      <c r="C610" s="642"/>
      <c r="D610" s="643"/>
      <c r="E610" s="647"/>
      <c r="F610" s="105" t="s">
        <v>904</v>
      </c>
      <c r="G610" s="105" t="s">
        <v>905</v>
      </c>
      <c r="H610" s="641"/>
      <c r="I610" s="642"/>
      <c r="J610" s="643"/>
      <c r="K610" s="80"/>
      <c r="L610" s="80"/>
      <c r="M610" s="80"/>
    </row>
    <row r="611" spans="2:13" s="571" customFormat="1" ht="14.25" hidden="1" thickTop="1" thickBot="1" x14ac:dyDescent="0.25">
      <c r="B611" s="644"/>
      <c r="C611" s="645"/>
      <c r="D611" s="646"/>
      <c r="E611" s="648"/>
      <c r="F611" s="112" t="e">
        <f>F609/E609*100</f>
        <v>#DIV/0!</v>
      </c>
      <c r="G611" s="112" t="e">
        <f>G609/F609*100</f>
        <v>#DIV/0!</v>
      </c>
      <c r="H611" s="644"/>
      <c r="I611" s="645"/>
      <c r="J611" s="646"/>
      <c r="K611" s="80"/>
      <c r="L611" s="80"/>
      <c r="M611" s="80"/>
    </row>
    <row r="612" spans="2:13" s="571" customFormat="1" hidden="1" x14ac:dyDescent="0.2"/>
    <row r="613" spans="2:13" s="571" customFormat="1" hidden="1" x14ac:dyDescent="0.2"/>
    <row r="614" spans="2:13" s="571" customFormat="1" hidden="1" x14ac:dyDescent="0.2"/>
    <row r="615" spans="2:13" s="571" customFormat="1" hidden="1" x14ac:dyDescent="0.2">
      <c r="B615" s="606" t="s">
        <v>204</v>
      </c>
      <c r="C615" s="606"/>
      <c r="D615" s="606"/>
      <c r="E615" s="606"/>
      <c r="F615" s="606"/>
      <c r="G615" s="606"/>
      <c r="H615" s="606"/>
      <c r="I615" s="606"/>
      <c r="J615" s="606"/>
    </row>
    <row r="616" spans="2:13" s="571" customFormat="1" ht="13.5" hidden="1" customHeight="1" x14ac:dyDescent="0.2">
      <c r="B616" s="607" t="s">
        <v>927</v>
      </c>
      <c r="C616" s="607"/>
      <c r="D616" s="607"/>
      <c r="E616" s="607"/>
      <c r="F616" s="607"/>
      <c r="G616" s="607"/>
      <c r="H616" s="607"/>
      <c r="I616" s="607"/>
      <c r="J616" s="607"/>
    </row>
    <row r="617" spans="2:13" s="571" customFormat="1" ht="14.25" hidden="1" thickTop="1" thickBot="1" x14ac:dyDescent="0.25">
      <c r="B617" s="649">
        <v>1</v>
      </c>
      <c r="C617" s="649"/>
      <c r="D617" s="649"/>
      <c r="E617" s="568">
        <v>2</v>
      </c>
      <c r="F617" s="568">
        <v>3</v>
      </c>
      <c r="G617" s="568">
        <v>4</v>
      </c>
      <c r="H617" s="568">
        <v>5</v>
      </c>
      <c r="I617" s="568">
        <v>6</v>
      </c>
      <c r="J617" s="568">
        <v>7</v>
      </c>
      <c r="K617" s="83"/>
      <c r="L617" s="93"/>
      <c r="M617" s="93"/>
    </row>
    <row r="618" spans="2:13" s="571" customFormat="1" ht="73.5" hidden="1" thickTop="1" thickBot="1" x14ac:dyDescent="0.25">
      <c r="B618" s="640" t="s">
        <v>733</v>
      </c>
      <c r="C618" s="640"/>
      <c r="D618" s="640"/>
      <c r="E618" s="114" t="s">
        <v>1112</v>
      </c>
      <c r="F618" s="114" t="s">
        <v>1113</v>
      </c>
      <c r="G618" s="114" t="s">
        <v>1114</v>
      </c>
      <c r="H618" s="114" t="s">
        <v>1115</v>
      </c>
      <c r="I618" s="114" t="s">
        <v>1116</v>
      </c>
      <c r="J618" s="114" t="s">
        <v>1117</v>
      </c>
      <c r="K618" s="85"/>
      <c r="L618" s="80"/>
      <c r="M618" s="80"/>
    </row>
    <row r="619" spans="2:13" s="571" customFormat="1" ht="13.5" hidden="1" thickTop="1" x14ac:dyDescent="0.2">
      <c r="B619" s="650"/>
      <c r="C619" s="650"/>
      <c r="D619" s="650"/>
      <c r="E619" s="213">
        <f>+D361</f>
        <v>0</v>
      </c>
      <c r="F619" s="89"/>
      <c r="G619" s="89"/>
      <c r="H619" s="89"/>
      <c r="I619" s="89"/>
      <c r="J619" s="89"/>
      <c r="K619" s="80"/>
      <c r="L619" s="80"/>
      <c r="M619" s="80"/>
    </row>
    <row r="620" spans="2:13" s="571" customFormat="1" hidden="1" x14ac:dyDescent="0.2">
      <c r="B620" s="635"/>
      <c r="C620" s="635"/>
      <c r="D620" s="635"/>
      <c r="E620" s="98"/>
      <c r="F620" s="573"/>
      <c r="G620" s="573"/>
      <c r="H620" s="573"/>
      <c r="I620" s="573"/>
      <c r="J620" s="573"/>
      <c r="K620" s="80"/>
      <c r="L620" s="80"/>
      <c r="M620" s="80"/>
    </row>
    <row r="621" spans="2:13" s="571" customFormat="1" hidden="1" x14ac:dyDescent="0.2">
      <c r="B621" s="635"/>
      <c r="C621" s="635"/>
      <c r="D621" s="635"/>
      <c r="E621" s="98"/>
      <c r="F621" s="573"/>
      <c r="G621" s="573"/>
      <c r="H621" s="573"/>
      <c r="I621" s="573"/>
      <c r="J621" s="573"/>
      <c r="K621" s="80"/>
      <c r="L621" s="80"/>
      <c r="M621" s="80"/>
    </row>
    <row r="622" spans="2:13" s="571" customFormat="1" hidden="1" x14ac:dyDescent="0.2">
      <c r="B622" s="635"/>
      <c r="C622" s="635"/>
      <c r="D622" s="635"/>
      <c r="E622" s="98"/>
      <c r="F622" s="573"/>
      <c r="G622" s="573"/>
      <c r="H622" s="573"/>
      <c r="I622" s="573"/>
      <c r="J622" s="573"/>
      <c r="K622" s="80"/>
      <c r="L622" s="80"/>
      <c r="M622" s="80"/>
    </row>
    <row r="623" spans="2:13" s="571" customFormat="1" hidden="1" x14ac:dyDescent="0.2">
      <c r="B623" s="635"/>
      <c r="C623" s="635"/>
      <c r="D623" s="635"/>
      <c r="E623" s="98"/>
      <c r="F623" s="573"/>
      <c r="G623" s="573"/>
      <c r="H623" s="573"/>
      <c r="I623" s="573"/>
      <c r="J623" s="573"/>
      <c r="K623" s="80"/>
      <c r="L623" s="80"/>
      <c r="M623" s="80"/>
    </row>
    <row r="624" spans="2:13" s="571" customFormat="1" hidden="1" x14ac:dyDescent="0.2">
      <c r="B624" s="635"/>
      <c r="C624" s="635"/>
      <c r="D624" s="635"/>
      <c r="E624" s="98"/>
      <c r="F624" s="573"/>
      <c r="G624" s="573"/>
      <c r="H624" s="573"/>
      <c r="I624" s="573"/>
      <c r="J624" s="573"/>
      <c r="K624" s="80"/>
      <c r="L624" s="80"/>
      <c r="M624" s="80"/>
    </row>
    <row r="625" spans="2:13" s="571" customFormat="1" hidden="1" x14ac:dyDescent="0.2">
      <c r="B625" s="635"/>
      <c r="C625" s="635"/>
      <c r="D625" s="635"/>
      <c r="E625" s="98"/>
      <c r="F625" s="573"/>
      <c r="G625" s="573"/>
      <c r="H625" s="573"/>
      <c r="I625" s="573"/>
      <c r="J625" s="573"/>
      <c r="K625" s="80"/>
      <c r="L625" s="80"/>
      <c r="M625" s="80"/>
    </row>
    <row r="626" spans="2:13" s="571" customFormat="1" hidden="1" x14ac:dyDescent="0.2">
      <c r="B626" s="636"/>
      <c r="C626" s="637"/>
      <c r="D626" s="638"/>
      <c r="E626" s="98"/>
      <c r="F626" s="573"/>
      <c r="G626" s="573"/>
      <c r="H626" s="573"/>
      <c r="I626" s="573"/>
      <c r="J626" s="573"/>
      <c r="K626" s="80"/>
      <c r="L626" s="80"/>
      <c r="M626" s="80"/>
    </row>
    <row r="627" spans="2:13" s="571" customFormat="1" hidden="1" x14ac:dyDescent="0.2">
      <c r="B627" s="635"/>
      <c r="C627" s="635"/>
      <c r="D627" s="635"/>
      <c r="E627" s="98"/>
      <c r="F627" s="573"/>
      <c r="G627" s="573"/>
      <c r="H627" s="573"/>
      <c r="I627" s="573"/>
      <c r="J627" s="573"/>
      <c r="K627" s="80"/>
      <c r="L627" s="80"/>
      <c r="M627" s="80"/>
    </row>
    <row r="628" spans="2:13" s="571" customFormat="1" hidden="1" x14ac:dyDescent="0.2">
      <c r="B628" s="635"/>
      <c r="C628" s="635"/>
      <c r="D628" s="635"/>
      <c r="E628" s="98"/>
      <c r="F628" s="573"/>
      <c r="G628" s="573"/>
      <c r="H628" s="573"/>
      <c r="I628" s="573"/>
      <c r="J628" s="573"/>
      <c r="K628" s="80"/>
      <c r="L628" s="80"/>
      <c r="M628" s="80"/>
    </row>
    <row r="629" spans="2:13" s="571" customFormat="1" hidden="1" x14ac:dyDescent="0.2">
      <c r="B629" s="639"/>
      <c r="C629" s="639"/>
      <c r="D629" s="639"/>
      <c r="E629" s="104"/>
      <c r="F629" s="574"/>
      <c r="G629" s="574"/>
      <c r="H629" s="574"/>
      <c r="I629" s="574"/>
      <c r="J629" s="574"/>
      <c r="K629" s="80"/>
      <c r="L629" s="80"/>
      <c r="M629" s="80"/>
    </row>
    <row r="630" spans="2:13" s="571" customFormat="1" ht="14.25" hidden="1" thickTop="1" thickBot="1" x14ac:dyDescent="0.25">
      <c r="B630" s="640" t="s">
        <v>195</v>
      </c>
      <c r="C630" s="640"/>
      <c r="D630" s="640"/>
      <c r="E630" s="103">
        <f t="shared" ref="E630:J630" si="68">SUM(E619:E629)</f>
        <v>0</v>
      </c>
      <c r="F630" s="86">
        <f t="shared" si="68"/>
        <v>0</v>
      </c>
      <c r="G630" s="86">
        <f t="shared" si="68"/>
        <v>0</v>
      </c>
      <c r="H630" s="86">
        <f t="shared" si="68"/>
        <v>0</v>
      </c>
      <c r="I630" s="86">
        <f t="shared" si="68"/>
        <v>0</v>
      </c>
      <c r="J630" s="86">
        <f t="shared" si="68"/>
        <v>0</v>
      </c>
      <c r="K630" s="80"/>
      <c r="L630" s="80"/>
      <c r="M630" s="80"/>
    </row>
    <row r="631" spans="2:13" s="571" customFormat="1" ht="27" hidden="1" thickTop="1" thickBot="1" x14ac:dyDescent="0.25">
      <c r="B631" s="641"/>
      <c r="C631" s="642"/>
      <c r="D631" s="643"/>
      <c r="E631" s="647"/>
      <c r="F631" s="105" t="s">
        <v>904</v>
      </c>
      <c r="G631" s="105" t="s">
        <v>905</v>
      </c>
      <c r="H631" s="641"/>
      <c r="I631" s="642"/>
      <c r="J631" s="643"/>
      <c r="K631" s="80"/>
      <c r="L631" s="80"/>
      <c r="M631" s="80"/>
    </row>
    <row r="632" spans="2:13" s="571" customFormat="1" ht="14.25" hidden="1" thickTop="1" thickBot="1" x14ac:dyDescent="0.25">
      <c r="B632" s="644"/>
      <c r="C632" s="645"/>
      <c r="D632" s="646"/>
      <c r="E632" s="648"/>
      <c r="F632" s="112" t="e">
        <f>F630/E630*100</f>
        <v>#DIV/0!</v>
      </c>
      <c r="G632" s="112" t="e">
        <f>G630/F630*100</f>
        <v>#DIV/0!</v>
      </c>
      <c r="H632" s="644"/>
      <c r="I632" s="645"/>
      <c r="J632" s="646"/>
      <c r="K632" s="80"/>
      <c r="L632" s="80"/>
      <c r="M632" s="80"/>
    </row>
    <row r="633" spans="2:13" s="571" customFormat="1" hidden="1" x14ac:dyDescent="0.2"/>
    <row r="634" spans="2:13" s="571" customFormat="1" hidden="1" x14ac:dyDescent="0.2"/>
    <row r="635" spans="2:13" s="571" customFormat="1" hidden="1" x14ac:dyDescent="0.2">
      <c r="B635" s="606" t="s">
        <v>205</v>
      </c>
      <c r="C635" s="606"/>
      <c r="D635" s="606"/>
      <c r="E635" s="606"/>
      <c r="F635" s="606"/>
      <c r="G635" s="606"/>
      <c r="H635" s="606"/>
      <c r="I635" s="606"/>
      <c r="J635" s="606"/>
    </row>
    <row r="636" spans="2:13" s="571" customFormat="1" ht="13.5" hidden="1" customHeight="1" x14ac:dyDescent="0.2">
      <c r="B636" s="607" t="s">
        <v>928</v>
      </c>
      <c r="C636" s="607"/>
      <c r="D636" s="607"/>
      <c r="E636" s="607"/>
      <c r="F636" s="607"/>
      <c r="G636" s="607"/>
      <c r="H636" s="607"/>
      <c r="I636" s="607"/>
      <c r="J636" s="607"/>
    </row>
    <row r="637" spans="2:13" s="571" customFormat="1" ht="14.25" hidden="1" thickTop="1" thickBot="1" x14ac:dyDescent="0.25">
      <c r="B637" s="649">
        <v>1</v>
      </c>
      <c r="C637" s="649"/>
      <c r="D637" s="649"/>
      <c r="E637" s="568">
        <v>2</v>
      </c>
      <c r="F637" s="568">
        <v>3</v>
      </c>
      <c r="G637" s="568">
        <v>4</v>
      </c>
      <c r="H637" s="568">
        <v>5</v>
      </c>
      <c r="I637" s="568">
        <v>6</v>
      </c>
      <c r="J637" s="568">
        <v>7</v>
      </c>
      <c r="K637" s="83"/>
      <c r="L637" s="93"/>
      <c r="M637" s="93"/>
    </row>
    <row r="638" spans="2:13" s="571" customFormat="1" ht="73.5" hidden="1" thickTop="1" thickBot="1" x14ac:dyDescent="0.25">
      <c r="B638" s="640" t="s">
        <v>733</v>
      </c>
      <c r="C638" s="640"/>
      <c r="D638" s="640"/>
      <c r="E638" s="114" t="s">
        <v>1112</v>
      </c>
      <c r="F638" s="114" t="s">
        <v>1113</v>
      </c>
      <c r="G638" s="114" t="s">
        <v>1114</v>
      </c>
      <c r="H638" s="114" t="s">
        <v>1115</v>
      </c>
      <c r="I638" s="114" t="s">
        <v>1116</v>
      </c>
      <c r="J638" s="114" t="s">
        <v>1117</v>
      </c>
      <c r="K638" s="85"/>
      <c r="L638" s="80"/>
      <c r="M638" s="80"/>
    </row>
    <row r="639" spans="2:13" s="571" customFormat="1" ht="13.5" hidden="1" thickTop="1" x14ac:dyDescent="0.2">
      <c r="B639" s="650"/>
      <c r="C639" s="650"/>
      <c r="D639" s="650"/>
      <c r="E639" s="213">
        <f>+D403</f>
        <v>0</v>
      </c>
      <c r="F639" s="89"/>
      <c r="G639" s="89"/>
      <c r="H639" s="89"/>
      <c r="I639" s="89"/>
      <c r="J639" s="89"/>
      <c r="K639" s="80"/>
      <c r="L639" s="80"/>
      <c r="M639" s="80"/>
    </row>
    <row r="640" spans="2:13" s="571" customFormat="1" hidden="1" x14ac:dyDescent="0.2">
      <c r="B640" s="635"/>
      <c r="C640" s="635"/>
      <c r="D640" s="635"/>
      <c r="E640" s="98"/>
      <c r="F640" s="573"/>
      <c r="G640" s="573"/>
      <c r="H640" s="573"/>
      <c r="I640" s="573"/>
      <c r="J640" s="573"/>
      <c r="K640" s="80"/>
      <c r="L640" s="80"/>
      <c r="M640" s="80"/>
    </row>
    <row r="641" spans="2:13" s="571" customFormat="1" hidden="1" x14ac:dyDescent="0.2">
      <c r="B641" s="635"/>
      <c r="C641" s="635"/>
      <c r="D641" s="635"/>
      <c r="E641" s="98"/>
      <c r="F641" s="573"/>
      <c r="G641" s="573"/>
      <c r="H641" s="573"/>
      <c r="I641" s="573"/>
      <c r="J641" s="573"/>
      <c r="K641" s="80"/>
      <c r="L641" s="80"/>
      <c r="M641" s="80"/>
    </row>
    <row r="642" spans="2:13" s="571" customFormat="1" hidden="1" x14ac:dyDescent="0.2">
      <c r="B642" s="635"/>
      <c r="C642" s="635"/>
      <c r="D642" s="635"/>
      <c r="E642" s="98"/>
      <c r="F642" s="573"/>
      <c r="G642" s="573"/>
      <c r="H642" s="573"/>
      <c r="I642" s="573"/>
      <c r="J642" s="573"/>
      <c r="K642" s="80"/>
      <c r="L642" s="80"/>
      <c r="M642" s="80"/>
    </row>
    <row r="643" spans="2:13" s="571" customFormat="1" hidden="1" x14ac:dyDescent="0.2">
      <c r="B643" s="635"/>
      <c r="C643" s="635"/>
      <c r="D643" s="635"/>
      <c r="E643" s="98"/>
      <c r="F643" s="573"/>
      <c r="G643" s="573"/>
      <c r="H643" s="573"/>
      <c r="I643" s="573"/>
      <c r="J643" s="573"/>
      <c r="K643" s="80"/>
      <c r="L643" s="80"/>
      <c r="M643" s="80"/>
    </row>
    <row r="644" spans="2:13" s="571" customFormat="1" hidden="1" x14ac:dyDescent="0.2">
      <c r="B644" s="635"/>
      <c r="C644" s="635"/>
      <c r="D644" s="635"/>
      <c r="E644" s="98"/>
      <c r="F644" s="573"/>
      <c r="G644" s="573"/>
      <c r="H644" s="573"/>
      <c r="I644" s="573"/>
      <c r="J644" s="573"/>
      <c r="K644" s="80"/>
      <c r="L644" s="80"/>
      <c r="M644" s="80"/>
    </row>
    <row r="645" spans="2:13" s="571" customFormat="1" hidden="1" x14ac:dyDescent="0.2">
      <c r="B645" s="635"/>
      <c r="C645" s="635"/>
      <c r="D645" s="635"/>
      <c r="E645" s="98"/>
      <c r="F645" s="573"/>
      <c r="G645" s="573"/>
      <c r="H645" s="573"/>
      <c r="I645" s="573"/>
      <c r="J645" s="573"/>
      <c r="K645" s="80"/>
      <c r="L645" s="80"/>
      <c r="M645" s="80"/>
    </row>
    <row r="646" spans="2:13" s="571" customFormat="1" hidden="1" x14ac:dyDescent="0.2">
      <c r="B646" s="636"/>
      <c r="C646" s="637"/>
      <c r="D646" s="638"/>
      <c r="E646" s="98"/>
      <c r="F646" s="573"/>
      <c r="G646" s="573"/>
      <c r="H646" s="573"/>
      <c r="I646" s="573"/>
      <c r="J646" s="573"/>
      <c r="K646" s="80"/>
      <c r="L646" s="80"/>
      <c r="M646" s="80"/>
    </row>
    <row r="647" spans="2:13" s="571" customFormat="1" hidden="1" x14ac:dyDescent="0.2">
      <c r="B647" s="635"/>
      <c r="C647" s="635"/>
      <c r="D647" s="635"/>
      <c r="E647" s="98"/>
      <c r="F647" s="573"/>
      <c r="G647" s="573"/>
      <c r="H647" s="573"/>
      <c r="I647" s="573"/>
      <c r="J647" s="573"/>
      <c r="K647" s="80"/>
      <c r="L647" s="80"/>
      <c r="M647" s="80"/>
    </row>
    <row r="648" spans="2:13" s="571" customFormat="1" hidden="1" x14ac:dyDescent="0.2">
      <c r="B648" s="635"/>
      <c r="C648" s="635"/>
      <c r="D648" s="635"/>
      <c r="E648" s="98"/>
      <c r="F648" s="573"/>
      <c r="G648" s="573"/>
      <c r="H648" s="573"/>
      <c r="I648" s="573"/>
      <c r="J648" s="573"/>
      <c r="K648" s="80"/>
      <c r="L648" s="80"/>
      <c r="M648" s="80"/>
    </row>
    <row r="649" spans="2:13" s="571" customFormat="1" hidden="1" x14ac:dyDescent="0.2">
      <c r="B649" s="639"/>
      <c r="C649" s="639"/>
      <c r="D649" s="639"/>
      <c r="E649" s="104"/>
      <c r="F649" s="574"/>
      <c r="G649" s="574"/>
      <c r="H649" s="574"/>
      <c r="I649" s="574"/>
      <c r="J649" s="574"/>
      <c r="K649" s="80"/>
      <c r="L649" s="80"/>
      <c r="M649" s="80"/>
    </row>
    <row r="650" spans="2:13" s="571" customFormat="1" ht="14.25" hidden="1" thickTop="1" thickBot="1" x14ac:dyDescent="0.25">
      <c r="B650" s="640" t="s">
        <v>195</v>
      </c>
      <c r="C650" s="640"/>
      <c r="D650" s="640"/>
      <c r="E650" s="103">
        <f t="shared" ref="E650:J650" si="69">SUM(E639:E649)</f>
        <v>0</v>
      </c>
      <c r="F650" s="86">
        <f t="shared" si="69"/>
        <v>0</v>
      </c>
      <c r="G650" s="86">
        <f t="shared" si="69"/>
        <v>0</v>
      </c>
      <c r="H650" s="86">
        <f t="shared" si="69"/>
        <v>0</v>
      </c>
      <c r="I650" s="86">
        <f t="shared" si="69"/>
        <v>0</v>
      </c>
      <c r="J650" s="86">
        <f t="shared" si="69"/>
        <v>0</v>
      </c>
      <c r="K650" s="80"/>
      <c r="L650" s="80"/>
      <c r="M650" s="80"/>
    </row>
    <row r="651" spans="2:13" s="571" customFormat="1" ht="27" hidden="1" thickTop="1" thickBot="1" x14ac:dyDescent="0.25">
      <c r="B651" s="641"/>
      <c r="C651" s="642"/>
      <c r="D651" s="643"/>
      <c r="E651" s="647"/>
      <c r="F651" s="105" t="s">
        <v>904</v>
      </c>
      <c r="G651" s="105" t="s">
        <v>905</v>
      </c>
      <c r="H651" s="641"/>
      <c r="I651" s="642"/>
      <c r="J651" s="643"/>
      <c r="K651" s="80"/>
      <c r="L651" s="80"/>
      <c r="M651" s="80"/>
    </row>
    <row r="652" spans="2:13" s="571" customFormat="1" ht="14.25" hidden="1" thickTop="1" thickBot="1" x14ac:dyDescent="0.25">
      <c r="B652" s="644"/>
      <c r="C652" s="645"/>
      <c r="D652" s="646"/>
      <c r="E652" s="648"/>
      <c r="F652" s="112" t="e">
        <f>F650/E650*100</f>
        <v>#DIV/0!</v>
      </c>
      <c r="G652" s="112" t="e">
        <f>G650/F650*100</f>
        <v>#DIV/0!</v>
      </c>
      <c r="H652" s="644"/>
      <c r="I652" s="645"/>
      <c r="J652" s="646"/>
      <c r="K652" s="80"/>
      <c r="L652" s="80"/>
      <c r="M652" s="80"/>
    </row>
    <row r="653" spans="2:13" s="571" customFormat="1" hidden="1" x14ac:dyDescent="0.2"/>
    <row r="654" spans="2:13" s="571" customFormat="1" hidden="1" x14ac:dyDescent="0.2"/>
    <row r="655" spans="2:13" s="571" customFormat="1" hidden="1" x14ac:dyDescent="0.2"/>
    <row r="656" spans="2:13" s="571" customFormat="1" hidden="1" x14ac:dyDescent="0.2"/>
    <row r="657" spans="1:14" s="571" customFormat="1" ht="15" hidden="1" x14ac:dyDescent="0.25">
      <c r="A657" s="576" t="s">
        <v>206</v>
      </c>
    </row>
    <row r="658" spans="1:14" s="571" customFormat="1" ht="15" hidden="1" x14ac:dyDescent="0.25">
      <c r="A658" s="575" t="s">
        <v>247</v>
      </c>
    </row>
    <row r="659" spans="1:14" s="571" customFormat="1" ht="15" hidden="1" x14ac:dyDescent="0.25">
      <c r="A659" s="576" t="s">
        <v>1022</v>
      </c>
    </row>
    <row r="660" spans="1:14" s="571" customFormat="1" hidden="1" x14ac:dyDescent="0.2"/>
    <row r="661" spans="1:14" s="571" customFormat="1" hidden="1" x14ac:dyDescent="0.2"/>
    <row r="662" spans="1:14" s="571" customFormat="1" ht="12.75" hidden="1" customHeight="1" x14ac:dyDescent="0.2">
      <c r="A662" s="559" t="s">
        <v>207</v>
      </c>
      <c r="B662" s="559" t="s">
        <v>1</v>
      </c>
      <c r="C662" s="559" t="s">
        <v>1</v>
      </c>
      <c r="D662" s="559" t="s">
        <v>1</v>
      </c>
      <c r="E662" s="559" t="s">
        <v>1</v>
      </c>
      <c r="F662" s="559" t="s">
        <v>1</v>
      </c>
      <c r="G662" s="559" t="s">
        <v>1</v>
      </c>
      <c r="H662" s="559" t="s">
        <v>1</v>
      </c>
      <c r="I662" s="559" t="s">
        <v>1</v>
      </c>
      <c r="J662" s="559" t="s">
        <v>1</v>
      </c>
      <c r="K662" s="559" t="s">
        <v>1</v>
      </c>
      <c r="L662" s="559" t="s">
        <v>1</v>
      </c>
      <c r="M662" s="559" t="s">
        <v>1</v>
      </c>
      <c r="N662" s="559" t="s">
        <v>1</v>
      </c>
    </row>
    <row r="663" spans="1:14" s="571" customFormat="1" ht="12.75" hidden="1" customHeight="1" x14ac:dyDescent="0.2">
      <c r="A663" s="559" t="s">
        <v>208</v>
      </c>
      <c r="B663" s="559" t="s">
        <v>1</v>
      </c>
      <c r="C663" s="559" t="s">
        <v>1</v>
      </c>
      <c r="D663" s="559" t="s">
        <v>1</v>
      </c>
      <c r="E663" s="559" t="s">
        <v>1</v>
      </c>
      <c r="F663" s="559" t="s">
        <v>1</v>
      </c>
      <c r="G663" s="559" t="s">
        <v>1</v>
      </c>
      <c r="H663" s="559" t="s">
        <v>1</v>
      </c>
      <c r="I663" s="559" t="s">
        <v>1</v>
      </c>
      <c r="J663" s="559" t="s">
        <v>1</v>
      </c>
      <c r="K663" s="559" t="s">
        <v>1</v>
      </c>
      <c r="L663" s="559" t="s">
        <v>1</v>
      </c>
      <c r="M663" s="559" t="s">
        <v>1</v>
      </c>
      <c r="N663" s="559" t="s">
        <v>1</v>
      </c>
    </row>
    <row r="664" spans="1:14" s="571" customFormat="1" ht="13.5" hidden="1" customHeight="1" x14ac:dyDescent="0.2">
      <c r="A664" s="559" t="s">
        <v>248</v>
      </c>
      <c r="B664" s="559" t="s">
        <v>1</v>
      </c>
      <c r="C664" s="559" t="s">
        <v>1</v>
      </c>
      <c r="D664" s="559" t="s">
        <v>1</v>
      </c>
      <c r="E664" s="559" t="s">
        <v>1</v>
      </c>
      <c r="F664" s="559" t="s">
        <v>1</v>
      </c>
      <c r="G664" s="559" t="s">
        <v>1</v>
      </c>
      <c r="H664" s="559" t="s">
        <v>1</v>
      </c>
      <c r="I664" s="559" t="s">
        <v>1</v>
      </c>
      <c r="J664" s="559" t="s">
        <v>1</v>
      </c>
      <c r="K664" s="559" t="s">
        <v>1</v>
      </c>
      <c r="L664" s="559" t="s">
        <v>1</v>
      </c>
      <c r="M664" s="559" t="s">
        <v>1</v>
      </c>
      <c r="N664" s="559" t="s">
        <v>1</v>
      </c>
    </row>
    <row r="665" spans="1:14" s="571" customFormat="1" ht="23.1" hidden="1" customHeight="1" x14ac:dyDescent="0.2">
      <c r="A665" s="622" t="s">
        <v>189</v>
      </c>
      <c r="B665" s="623" t="s">
        <v>209</v>
      </c>
      <c r="C665" s="563" t="s">
        <v>210</v>
      </c>
      <c r="D665" s="563" t="s">
        <v>1</v>
      </c>
      <c r="E665" s="563" t="s">
        <v>1</v>
      </c>
      <c r="F665" s="563" t="s">
        <v>1</v>
      </c>
      <c r="G665" s="563" t="s">
        <v>1</v>
      </c>
      <c r="H665" s="563" t="s">
        <v>1</v>
      </c>
      <c r="I665" s="563" t="s">
        <v>1</v>
      </c>
      <c r="J665" s="563" t="s">
        <v>1</v>
      </c>
      <c r="K665" s="563" t="s">
        <v>1</v>
      </c>
      <c r="L665" s="563" t="s">
        <v>1</v>
      </c>
      <c r="M665" s="624" t="s">
        <v>216</v>
      </c>
      <c r="N665" s="626" t="s">
        <v>878</v>
      </c>
    </row>
    <row r="666" spans="1:14" s="571" customFormat="1" ht="56.1" hidden="1" customHeight="1" x14ac:dyDescent="0.2">
      <c r="A666" s="622" t="s">
        <v>1</v>
      </c>
      <c r="B666" s="623" t="s">
        <v>1</v>
      </c>
      <c r="C666" s="337" t="s">
        <v>93</v>
      </c>
      <c r="D666" s="337" t="s">
        <v>92</v>
      </c>
      <c r="E666" s="337" t="s">
        <v>91</v>
      </c>
      <c r="F666" s="337" t="s">
        <v>90</v>
      </c>
      <c r="G666" s="337" t="s">
        <v>0</v>
      </c>
      <c r="H666" s="337" t="s">
        <v>211</v>
      </c>
      <c r="I666" s="337" t="s">
        <v>212</v>
      </c>
      <c r="J666" s="337" t="s">
        <v>213</v>
      </c>
      <c r="K666" s="337" t="s">
        <v>214</v>
      </c>
      <c r="L666" s="337" t="s">
        <v>215</v>
      </c>
      <c r="M666" s="625" t="s">
        <v>1</v>
      </c>
      <c r="N666" s="627" t="s">
        <v>1</v>
      </c>
    </row>
    <row r="667" spans="1:14" s="571" customFormat="1" ht="64.5" hidden="1" customHeight="1" x14ac:dyDescent="0.2">
      <c r="A667" s="622" t="s">
        <v>1</v>
      </c>
      <c r="B667" s="623" t="s">
        <v>1</v>
      </c>
      <c r="C667" s="338" t="s">
        <v>218</v>
      </c>
      <c r="D667" s="338" t="s">
        <v>219</v>
      </c>
      <c r="E667" s="338" t="s">
        <v>220</v>
      </c>
      <c r="F667" s="338" t="s">
        <v>221</v>
      </c>
      <c r="G667" s="338" t="s">
        <v>222</v>
      </c>
      <c r="H667" s="338" t="s">
        <v>223</v>
      </c>
      <c r="I667" s="338" t="s">
        <v>224</v>
      </c>
      <c r="J667" s="338" t="s">
        <v>225</v>
      </c>
      <c r="K667" s="338" t="s">
        <v>226</v>
      </c>
      <c r="L667" s="338" t="s">
        <v>227</v>
      </c>
      <c r="M667" s="338" t="s">
        <v>228</v>
      </c>
      <c r="N667" s="628" t="s">
        <v>1</v>
      </c>
    </row>
    <row r="668" spans="1:14" s="571" customFormat="1" ht="38.25" hidden="1" customHeight="1" x14ac:dyDescent="0.2">
      <c r="A668" s="572" t="s">
        <v>0</v>
      </c>
      <c r="B668" s="572" t="s">
        <v>229</v>
      </c>
      <c r="C668" s="572"/>
      <c r="D668" s="572"/>
      <c r="E668" s="572"/>
      <c r="F668" s="572"/>
      <c r="G668" s="572"/>
      <c r="H668" s="572"/>
      <c r="I668" s="572"/>
      <c r="J668" s="327">
        <f>SUM(C668:I668)</f>
        <v>0</v>
      </c>
      <c r="K668" s="327">
        <f>SUM(C668:G668)</f>
        <v>0</v>
      </c>
      <c r="L668" s="327">
        <f t="shared" ref="L668:L677" si="70">+C668*5+D668*4+E668*3+F668*2+G668*1</f>
        <v>0</v>
      </c>
      <c r="M668" s="565" t="e">
        <f t="shared" ref="M668:M677" si="71">+L668/K668</f>
        <v>#DIV/0!</v>
      </c>
      <c r="N668" s="329" t="e">
        <f>+M668*2</f>
        <v>#DIV/0!</v>
      </c>
    </row>
    <row r="669" spans="1:14" s="571" customFormat="1" ht="36.75" hidden="1" customHeight="1" x14ac:dyDescent="0.2">
      <c r="A669" s="572" t="s">
        <v>90</v>
      </c>
      <c r="B669" s="572" t="s">
        <v>230</v>
      </c>
      <c r="C669" s="41"/>
      <c r="D669" s="572"/>
      <c r="E669" s="572"/>
      <c r="F669" s="572"/>
      <c r="G669" s="572"/>
      <c r="H669" s="572"/>
      <c r="I669" s="572"/>
      <c r="J669" s="335">
        <f t="shared" ref="J669:J676" si="72">SUM(C669:I669)</f>
        <v>0</v>
      </c>
      <c r="K669" s="335">
        <f t="shared" ref="K669:K676" si="73">SUM(C669:G669)</f>
        <v>0</v>
      </c>
      <c r="L669" s="335">
        <f t="shared" si="70"/>
        <v>0</v>
      </c>
      <c r="M669" s="566" t="e">
        <f t="shared" si="71"/>
        <v>#DIV/0!</v>
      </c>
      <c r="N669" s="331" t="e">
        <f t="shared" ref="N669:N677" si="74">+M669*2</f>
        <v>#DIV/0!</v>
      </c>
    </row>
    <row r="670" spans="1:14" s="571" customFormat="1" ht="54.95" hidden="1" customHeight="1" x14ac:dyDescent="0.2">
      <c r="A670" s="572" t="s">
        <v>91</v>
      </c>
      <c r="B670" s="572" t="s">
        <v>231</v>
      </c>
      <c r="C670" s="572"/>
      <c r="D670" s="572"/>
      <c r="E670" s="572"/>
      <c r="F670" s="572"/>
      <c r="G670" s="572"/>
      <c r="H670" s="572"/>
      <c r="I670" s="572"/>
      <c r="J670" s="335">
        <f t="shared" si="72"/>
        <v>0</v>
      </c>
      <c r="K670" s="335">
        <f t="shared" si="73"/>
        <v>0</v>
      </c>
      <c r="L670" s="335">
        <f t="shared" si="70"/>
        <v>0</v>
      </c>
      <c r="M670" s="566" t="e">
        <f t="shared" si="71"/>
        <v>#DIV/0!</v>
      </c>
      <c r="N670" s="331" t="e">
        <f t="shared" si="74"/>
        <v>#DIV/0!</v>
      </c>
    </row>
    <row r="671" spans="1:14" s="571" customFormat="1" ht="54.95" hidden="1" customHeight="1" x14ac:dyDescent="0.2">
      <c r="A671" s="572" t="s">
        <v>92</v>
      </c>
      <c r="B671" s="572" t="s">
        <v>232</v>
      </c>
      <c r="C671" s="572"/>
      <c r="D671" s="572"/>
      <c r="E671" s="572"/>
      <c r="F671" s="572"/>
      <c r="G671" s="572"/>
      <c r="H671" s="572"/>
      <c r="I671" s="572"/>
      <c r="J671" s="335">
        <f t="shared" si="72"/>
        <v>0</v>
      </c>
      <c r="K671" s="335">
        <f t="shared" si="73"/>
        <v>0</v>
      </c>
      <c r="L671" s="335">
        <f t="shared" si="70"/>
        <v>0</v>
      </c>
      <c r="M671" s="566" t="e">
        <f t="shared" si="71"/>
        <v>#DIV/0!</v>
      </c>
      <c r="N671" s="331" t="e">
        <f t="shared" si="74"/>
        <v>#DIV/0!</v>
      </c>
    </row>
    <row r="672" spans="1:14" s="571" customFormat="1" ht="70.5" hidden="1" customHeight="1" x14ac:dyDescent="0.2">
      <c r="A672" s="572" t="s">
        <v>93</v>
      </c>
      <c r="B672" s="572" t="s">
        <v>233</v>
      </c>
      <c r="C672" s="572"/>
      <c r="D672" s="572"/>
      <c r="E672" s="572"/>
      <c r="F672" s="572"/>
      <c r="G672" s="572"/>
      <c r="H672" s="572"/>
      <c r="I672" s="572"/>
      <c r="J672" s="335">
        <f t="shared" si="72"/>
        <v>0</v>
      </c>
      <c r="K672" s="335">
        <f t="shared" si="73"/>
        <v>0</v>
      </c>
      <c r="L672" s="335">
        <f t="shared" si="70"/>
        <v>0</v>
      </c>
      <c r="M672" s="566" t="e">
        <f t="shared" si="71"/>
        <v>#DIV/0!</v>
      </c>
      <c r="N672" s="331" t="e">
        <f t="shared" si="74"/>
        <v>#DIV/0!</v>
      </c>
    </row>
    <row r="673" spans="1:14" s="571" customFormat="1" ht="54.95" hidden="1" customHeight="1" x14ac:dyDescent="0.2">
      <c r="A673" s="572" t="s">
        <v>94</v>
      </c>
      <c r="B673" s="572" t="s">
        <v>234</v>
      </c>
      <c r="C673" s="572"/>
      <c r="D673" s="572"/>
      <c r="E673" s="572"/>
      <c r="F673" s="572"/>
      <c r="G673" s="572"/>
      <c r="H673" s="572"/>
      <c r="I673" s="572"/>
      <c r="J673" s="335">
        <f t="shared" si="72"/>
        <v>0</v>
      </c>
      <c r="K673" s="335">
        <f t="shared" si="73"/>
        <v>0</v>
      </c>
      <c r="L673" s="335">
        <f t="shared" si="70"/>
        <v>0</v>
      </c>
      <c r="M673" s="566" t="e">
        <f t="shared" si="71"/>
        <v>#DIV/0!</v>
      </c>
      <c r="N673" s="331" t="e">
        <f t="shared" si="74"/>
        <v>#DIV/0!</v>
      </c>
    </row>
    <row r="674" spans="1:14" s="571" customFormat="1" ht="35.25" hidden="1" customHeight="1" x14ac:dyDescent="0.2">
      <c r="A674" s="572" t="s">
        <v>95</v>
      </c>
      <c r="B674" s="572" t="s">
        <v>235</v>
      </c>
      <c r="C674" s="572"/>
      <c r="D674" s="572"/>
      <c r="E674" s="572"/>
      <c r="F674" s="572"/>
      <c r="G674" s="572"/>
      <c r="H674" s="572"/>
      <c r="I674" s="572"/>
      <c r="J674" s="335">
        <f t="shared" si="72"/>
        <v>0</v>
      </c>
      <c r="K674" s="335">
        <f t="shared" si="73"/>
        <v>0</v>
      </c>
      <c r="L674" s="335">
        <f t="shared" si="70"/>
        <v>0</v>
      </c>
      <c r="M674" s="566" t="e">
        <f t="shared" si="71"/>
        <v>#DIV/0!</v>
      </c>
      <c r="N674" s="331" t="e">
        <f t="shared" si="74"/>
        <v>#DIV/0!</v>
      </c>
    </row>
    <row r="675" spans="1:14" s="571" customFormat="1" ht="39.75" hidden="1" customHeight="1" x14ac:dyDescent="0.2">
      <c r="A675" s="572" t="s">
        <v>123</v>
      </c>
      <c r="B675" s="572" t="s">
        <v>236</v>
      </c>
      <c r="C675" s="572"/>
      <c r="D675" s="572"/>
      <c r="E675" s="572"/>
      <c r="F675" s="572"/>
      <c r="G675" s="572"/>
      <c r="H675" s="572"/>
      <c r="I675" s="572"/>
      <c r="J675" s="335">
        <f t="shared" si="72"/>
        <v>0</v>
      </c>
      <c r="K675" s="335">
        <f t="shared" si="73"/>
        <v>0</v>
      </c>
      <c r="L675" s="335">
        <f t="shared" si="70"/>
        <v>0</v>
      </c>
      <c r="M675" s="566" t="e">
        <f t="shared" si="71"/>
        <v>#DIV/0!</v>
      </c>
      <c r="N675" s="331" t="e">
        <f t="shared" si="74"/>
        <v>#DIV/0!</v>
      </c>
    </row>
    <row r="676" spans="1:14" s="571" customFormat="1" ht="31.5" hidden="1" customHeight="1" x14ac:dyDescent="0.2">
      <c r="A676" s="572" t="s">
        <v>122</v>
      </c>
      <c r="B676" s="572" t="s">
        <v>961</v>
      </c>
      <c r="C676" s="572"/>
      <c r="D676" s="572"/>
      <c r="E676" s="572"/>
      <c r="F676" s="572"/>
      <c r="G676" s="572"/>
      <c r="H676" s="572"/>
      <c r="I676" s="572"/>
      <c r="J676" s="336">
        <f t="shared" si="72"/>
        <v>0</v>
      </c>
      <c r="K676" s="336">
        <f t="shared" si="73"/>
        <v>0</v>
      </c>
      <c r="L676" s="336">
        <f t="shared" si="70"/>
        <v>0</v>
      </c>
      <c r="M676" s="567" t="e">
        <f t="shared" si="71"/>
        <v>#DIV/0!</v>
      </c>
      <c r="N676" s="334" t="e">
        <f t="shared" si="74"/>
        <v>#DIV/0!</v>
      </c>
    </row>
    <row r="677" spans="1:14" s="571" customFormat="1" ht="13.5" hidden="1" thickTop="1" x14ac:dyDescent="0.2">
      <c r="A677" s="629" t="s">
        <v>195</v>
      </c>
      <c r="B677" s="630" t="s">
        <v>1</v>
      </c>
      <c r="C677" s="326">
        <f>SUM(C668:C676)</f>
        <v>0</v>
      </c>
      <c r="D677" s="326">
        <f t="shared" ref="D677:J677" si="75">SUM(D668:D676)</f>
        <v>0</v>
      </c>
      <c r="E677" s="326">
        <f t="shared" si="75"/>
        <v>0</v>
      </c>
      <c r="F677" s="326">
        <f t="shared" si="75"/>
        <v>0</v>
      </c>
      <c r="G677" s="326">
        <f t="shared" si="75"/>
        <v>0</v>
      </c>
      <c r="H677" s="326">
        <f t="shared" si="75"/>
        <v>0</v>
      </c>
      <c r="I677" s="326">
        <f t="shared" si="75"/>
        <v>0</v>
      </c>
      <c r="J677" s="327">
        <f t="shared" si="75"/>
        <v>0</v>
      </c>
      <c r="K677" s="327">
        <f>SUM(K668:K676)</f>
        <v>0</v>
      </c>
      <c r="L677" s="327">
        <f t="shared" si="70"/>
        <v>0</v>
      </c>
      <c r="M677" s="565" t="e">
        <f t="shared" si="71"/>
        <v>#DIV/0!</v>
      </c>
      <c r="N677" s="329" t="e">
        <f t="shared" si="74"/>
        <v>#DIV/0!</v>
      </c>
    </row>
    <row r="678" spans="1:14" s="571" customFormat="1" hidden="1" x14ac:dyDescent="0.2">
      <c r="A678" s="631" t="s">
        <v>237</v>
      </c>
      <c r="B678" s="632" t="s">
        <v>1</v>
      </c>
      <c r="C678" s="566" t="s">
        <v>238</v>
      </c>
      <c r="D678" s="566" t="s">
        <v>239</v>
      </c>
      <c r="E678" s="566" t="s">
        <v>240</v>
      </c>
      <c r="F678" s="566" t="s">
        <v>241</v>
      </c>
      <c r="G678" s="566" t="s">
        <v>242</v>
      </c>
      <c r="H678" s="566" t="s">
        <v>243</v>
      </c>
      <c r="I678" s="566" t="s">
        <v>244</v>
      </c>
      <c r="J678" s="566" t="s">
        <v>20</v>
      </c>
      <c r="K678" s="566"/>
      <c r="L678" s="566" t="s">
        <v>245</v>
      </c>
      <c r="M678" s="566" t="s">
        <v>20</v>
      </c>
      <c r="N678" s="331" t="s">
        <v>20</v>
      </c>
    </row>
    <row r="679" spans="1:14" s="571" customFormat="1" ht="13.5" hidden="1" thickBot="1" x14ac:dyDescent="0.25">
      <c r="A679" s="633" t="s">
        <v>20</v>
      </c>
      <c r="B679" s="634" t="s">
        <v>1</v>
      </c>
      <c r="C679" s="332" t="e">
        <f>+C677/J677*100</f>
        <v>#DIV/0!</v>
      </c>
      <c r="D679" s="332" t="e">
        <f>+D677/J677*100</f>
        <v>#DIV/0!</v>
      </c>
      <c r="E679" s="332" t="e">
        <f>+E677/J677*100</f>
        <v>#DIV/0!</v>
      </c>
      <c r="F679" s="332" t="e">
        <f>+F677/J677*100</f>
        <v>#DIV/0!</v>
      </c>
      <c r="G679" s="332" t="e">
        <f>+G677/J677*100</f>
        <v>#DIV/0!</v>
      </c>
      <c r="H679" s="332" t="e">
        <f>+H677/J677*100</f>
        <v>#DIV/0!</v>
      </c>
      <c r="I679" s="332" t="e">
        <f>+I677/J677*100</f>
        <v>#DIV/0!</v>
      </c>
      <c r="J679" s="332" t="e">
        <f>SUM(C679:I679)</f>
        <v>#DIV/0!</v>
      </c>
      <c r="K679" s="332"/>
      <c r="L679" s="332" t="e">
        <f>+C679+D679</f>
        <v>#DIV/0!</v>
      </c>
      <c r="M679" s="567" t="s">
        <v>20</v>
      </c>
      <c r="N679" s="334" t="s">
        <v>20</v>
      </c>
    </row>
    <row r="680" spans="1:14" s="571" customFormat="1" hidden="1" x14ac:dyDescent="0.2"/>
    <row r="681" spans="1:14" s="571" customFormat="1" hidden="1" x14ac:dyDescent="0.2"/>
    <row r="682" spans="1:14" s="571" customFormat="1" ht="15" hidden="1" x14ac:dyDescent="0.25">
      <c r="A682" s="575" t="s">
        <v>929</v>
      </c>
    </row>
    <row r="683" spans="1:14" s="571" customFormat="1" ht="15" hidden="1" x14ac:dyDescent="0.25">
      <c r="A683" s="576" t="s">
        <v>1023</v>
      </c>
    </row>
    <row r="684" spans="1:14" s="571" customFormat="1" hidden="1" x14ac:dyDescent="0.2"/>
    <row r="685" spans="1:14" s="571" customFormat="1" hidden="1" x14ac:dyDescent="0.2"/>
    <row r="686" spans="1:14" s="571" customFormat="1" ht="12.75" hidden="1" customHeight="1" x14ac:dyDescent="0.2">
      <c r="A686" s="559" t="s">
        <v>207</v>
      </c>
      <c r="B686" s="559" t="s">
        <v>1</v>
      </c>
      <c r="C686" s="559" t="s">
        <v>1</v>
      </c>
      <c r="D686" s="559" t="s">
        <v>1</v>
      </c>
      <c r="E686" s="559" t="s">
        <v>1</v>
      </c>
      <c r="F686" s="559" t="s">
        <v>1</v>
      </c>
      <c r="G686" s="559" t="s">
        <v>1</v>
      </c>
      <c r="H686" s="559" t="s">
        <v>1</v>
      </c>
      <c r="I686" s="559" t="s">
        <v>1</v>
      </c>
      <c r="J686" s="559" t="s">
        <v>1</v>
      </c>
      <c r="K686" s="559" t="s">
        <v>1</v>
      </c>
      <c r="L686" s="559" t="s">
        <v>1</v>
      </c>
      <c r="M686" s="559" t="s">
        <v>1</v>
      </c>
      <c r="N686" s="559" t="s">
        <v>1</v>
      </c>
    </row>
    <row r="687" spans="1:14" s="571" customFormat="1" ht="12.75" hidden="1" customHeight="1" x14ac:dyDescent="0.2">
      <c r="A687" s="559" t="s">
        <v>208</v>
      </c>
      <c r="B687" s="559" t="s">
        <v>1</v>
      </c>
      <c r="C687" s="559" t="s">
        <v>1</v>
      </c>
      <c r="D687" s="559" t="s">
        <v>1</v>
      </c>
      <c r="E687" s="559" t="s">
        <v>1</v>
      </c>
      <c r="F687" s="559" t="s">
        <v>1</v>
      </c>
      <c r="G687" s="559" t="s">
        <v>1</v>
      </c>
      <c r="H687" s="559" t="s">
        <v>1</v>
      </c>
      <c r="I687" s="559" t="s">
        <v>1</v>
      </c>
      <c r="J687" s="559" t="s">
        <v>1</v>
      </c>
      <c r="K687" s="559" t="s">
        <v>1</v>
      </c>
      <c r="L687" s="559" t="s">
        <v>1</v>
      </c>
      <c r="M687" s="559" t="s">
        <v>1</v>
      </c>
      <c r="N687" s="559" t="s">
        <v>1</v>
      </c>
    </row>
    <row r="688" spans="1:14" s="571" customFormat="1" ht="13.5" hidden="1" customHeight="1" x14ac:dyDescent="0.2">
      <c r="A688" s="559" t="s">
        <v>246</v>
      </c>
      <c r="B688" s="559" t="s">
        <v>1</v>
      </c>
      <c r="C688" s="559" t="s">
        <v>1</v>
      </c>
      <c r="D688" s="559" t="s">
        <v>1</v>
      </c>
      <c r="E688" s="559" t="s">
        <v>1</v>
      </c>
      <c r="F688" s="559" t="s">
        <v>1</v>
      </c>
      <c r="G688" s="559" t="s">
        <v>1</v>
      </c>
      <c r="H688" s="559" t="s">
        <v>1</v>
      </c>
      <c r="I688" s="559" t="s">
        <v>1</v>
      </c>
      <c r="J688" s="559" t="s">
        <v>1</v>
      </c>
      <c r="K688" s="559" t="s">
        <v>1</v>
      </c>
      <c r="L688" s="559" t="s">
        <v>1</v>
      </c>
      <c r="M688" s="559" t="s">
        <v>1</v>
      </c>
      <c r="N688" s="559" t="s">
        <v>1</v>
      </c>
    </row>
    <row r="689" spans="1:14" s="571" customFormat="1" ht="23.1" hidden="1" customHeight="1" x14ac:dyDescent="0.2">
      <c r="A689" s="593" t="s">
        <v>189</v>
      </c>
      <c r="B689" s="593" t="s">
        <v>209</v>
      </c>
      <c r="C689" s="558" t="s">
        <v>210</v>
      </c>
      <c r="D689" s="558" t="s">
        <v>1</v>
      </c>
      <c r="E689" s="558" t="s">
        <v>1</v>
      </c>
      <c r="F689" s="558" t="s">
        <v>1</v>
      </c>
      <c r="G689" s="558" t="s">
        <v>1</v>
      </c>
      <c r="H689" s="558" t="s">
        <v>1</v>
      </c>
      <c r="I689" s="558" t="s">
        <v>1</v>
      </c>
      <c r="J689" s="558" t="s">
        <v>1</v>
      </c>
      <c r="K689" s="558" t="s">
        <v>1</v>
      </c>
      <c r="L689" s="558" t="s">
        <v>1</v>
      </c>
      <c r="M689" s="593" t="s">
        <v>216</v>
      </c>
      <c r="N689" s="593" t="s">
        <v>878</v>
      </c>
    </row>
    <row r="690" spans="1:14" s="571" customFormat="1" ht="56.1" hidden="1" customHeight="1" x14ac:dyDescent="0.2">
      <c r="A690" s="593" t="s">
        <v>1</v>
      </c>
      <c r="B690" s="593" t="s">
        <v>1</v>
      </c>
      <c r="C690" s="558" t="s">
        <v>93</v>
      </c>
      <c r="D690" s="558" t="s">
        <v>92</v>
      </c>
      <c r="E690" s="558" t="s">
        <v>91</v>
      </c>
      <c r="F690" s="558" t="s">
        <v>90</v>
      </c>
      <c r="G690" s="558" t="s">
        <v>0</v>
      </c>
      <c r="H690" s="558" t="s">
        <v>211</v>
      </c>
      <c r="I690" s="558" t="s">
        <v>212</v>
      </c>
      <c r="J690" s="558" t="s">
        <v>213</v>
      </c>
      <c r="K690" s="558" t="s">
        <v>214</v>
      </c>
      <c r="L690" s="558" t="s">
        <v>215</v>
      </c>
      <c r="M690" s="593" t="s">
        <v>1</v>
      </c>
      <c r="N690" s="593" t="s">
        <v>1</v>
      </c>
    </row>
    <row r="691" spans="1:14" s="571" customFormat="1" ht="72" hidden="1" customHeight="1" x14ac:dyDescent="0.2">
      <c r="A691" s="593" t="s">
        <v>1</v>
      </c>
      <c r="B691" s="593" t="s">
        <v>1</v>
      </c>
      <c r="C691" s="558" t="s">
        <v>218</v>
      </c>
      <c r="D691" s="558" t="s">
        <v>219</v>
      </c>
      <c r="E691" s="558" t="s">
        <v>220</v>
      </c>
      <c r="F691" s="558" t="s">
        <v>221</v>
      </c>
      <c r="G691" s="558" t="s">
        <v>222</v>
      </c>
      <c r="H691" s="558" t="s">
        <v>223</v>
      </c>
      <c r="I691" s="558" t="s">
        <v>224</v>
      </c>
      <c r="J691" s="558" t="s">
        <v>225</v>
      </c>
      <c r="K691" s="558" t="s">
        <v>226</v>
      </c>
      <c r="L691" s="558" t="s">
        <v>227</v>
      </c>
      <c r="M691" s="558" t="s">
        <v>228</v>
      </c>
      <c r="N691" s="593" t="s">
        <v>1</v>
      </c>
    </row>
    <row r="692" spans="1:14" s="571" customFormat="1" ht="44.25" hidden="1" customHeight="1" x14ac:dyDescent="0.2">
      <c r="A692" s="572" t="s">
        <v>0</v>
      </c>
      <c r="B692" s="572" t="s">
        <v>229</v>
      </c>
      <c r="C692" s="572"/>
      <c r="D692" s="572"/>
      <c r="E692" s="572"/>
      <c r="F692" s="572"/>
      <c r="G692" s="572"/>
      <c r="H692" s="572"/>
      <c r="I692" s="572"/>
      <c r="J692" s="23">
        <f>SUM(C692:I692)</f>
        <v>0</v>
      </c>
      <c r="K692" s="23">
        <f>SUM(C692:G692)</f>
        <v>0</v>
      </c>
      <c r="L692" s="23">
        <f t="shared" ref="L692:L701" si="76">+C692*5+D692*4+E692*3+F692*2+G692*1</f>
        <v>0</v>
      </c>
      <c r="M692" s="561" t="e">
        <f t="shared" ref="M692:M701" si="77">+L692/K692</f>
        <v>#DIV/0!</v>
      </c>
      <c r="N692" s="561" t="e">
        <f>+M692*2</f>
        <v>#DIV/0!</v>
      </c>
    </row>
    <row r="693" spans="1:14" s="571" customFormat="1" ht="33.75" hidden="1" customHeight="1" x14ac:dyDescent="0.2">
      <c r="A693" s="572" t="s">
        <v>90</v>
      </c>
      <c r="B693" s="572" t="s">
        <v>230</v>
      </c>
      <c r="C693" s="572"/>
      <c r="D693" s="572"/>
      <c r="E693" s="572"/>
      <c r="F693" s="572"/>
      <c r="G693" s="572"/>
      <c r="H693" s="572"/>
      <c r="I693" s="572"/>
      <c r="J693" s="23">
        <f t="shared" ref="J693:J700" si="78">SUM(C693:I693)</f>
        <v>0</v>
      </c>
      <c r="K693" s="23">
        <f t="shared" ref="K693:K700" si="79">SUM(C693:G693)</f>
        <v>0</v>
      </c>
      <c r="L693" s="23">
        <f t="shared" si="76"/>
        <v>0</v>
      </c>
      <c r="M693" s="561" t="e">
        <f t="shared" si="77"/>
        <v>#DIV/0!</v>
      </c>
      <c r="N693" s="561" t="e">
        <f t="shared" ref="N693:N701" si="80">+M693*2</f>
        <v>#DIV/0!</v>
      </c>
    </row>
    <row r="694" spans="1:14" s="571" customFormat="1" ht="42" hidden="1" customHeight="1" x14ac:dyDescent="0.2">
      <c r="A694" s="572" t="s">
        <v>91</v>
      </c>
      <c r="B694" s="572" t="s">
        <v>231</v>
      </c>
      <c r="C694" s="572"/>
      <c r="D694" s="572"/>
      <c r="E694" s="572"/>
      <c r="F694" s="572"/>
      <c r="G694" s="572"/>
      <c r="H694" s="572"/>
      <c r="I694" s="572"/>
      <c r="J694" s="23">
        <f t="shared" si="78"/>
        <v>0</v>
      </c>
      <c r="K694" s="23">
        <f t="shared" si="79"/>
        <v>0</v>
      </c>
      <c r="L694" s="23">
        <f t="shared" si="76"/>
        <v>0</v>
      </c>
      <c r="M694" s="561" t="e">
        <f t="shared" si="77"/>
        <v>#DIV/0!</v>
      </c>
      <c r="N694" s="561" t="e">
        <f t="shared" si="80"/>
        <v>#DIV/0!</v>
      </c>
    </row>
    <row r="695" spans="1:14" s="571" customFormat="1" ht="54.95" hidden="1" customHeight="1" x14ac:dyDescent="0.2">
      <c r="A695" s="572" t="s">
        <v>92</v>
      </c>
      <c r="B695" s="572" t="s">
        <v>232</v>
      </c>
      <c r="C695" s="572"/>
      <c r="D695" s="572"/>
      <c r="E695" s="572"/>
      <c r="F695" s="572"/>
      <c r="G695" s="572"/>
      <c r="H695" s="572"/>
      <c r="I695" s="572"/>
      <c r="J695" s="23">
        <f t="shared" si="78"/>
        <v>0</v>
      </c>
      <c r="K695" s="23">
        <f t="shared" si="79"/>
        <v>0</v>
      </c>
      <c r="L695" s="23">
        <f t="shared" si="76"/>
        <v>0</v>
      </c>
      <c r="M695" s="561" t="e">
        <f t="shared" si="77"/>
        <v>#DIV/0!</v>
      </c>
      <c r="N695" s="561" t="e">
        <f t="shared" si="80"/>
        <v>#DIV/0!</v>
      </c>
    </row>
    <row r="696" spans="1:14" s="571" customFormat="1" ht="83.25" hidden="1" customHeight="1" x14ac:dyDescent="0.2">
      <c r="A696" s="572" t="s">
        <v>93</v>
      </c>
      <c r="B696" s="572" t="s">
        <v>233</v>
      </c>
      <c r="C696" s="572"/>
      <c r="D696" s="572"/>
      <c r="E696" s="572"/>
      <c r="F696" s="572"/>
      <c r="G696" s="572"/>
      <c r="H696" s="572"/>
      <c r="I696" s="572"/>
      <c r="J696" s="23">
        <f t="shared" si="78"/>
        <v>0</v>
      </c>
      <c r="K696" s="23">
        <f t="shared" si="79"/>
        <v>0</v>
      </c>
      <c r="L696" s="23">
        <f t="shared" si="76"/>
        <v>0</v>
      </c>
      <c r="M696" s="561" t="e">
        <f t="shared" si="77"/>
        <v>#DIV/0!</v>
      </c>
      <c r="N696" s="561" t="e">
        <f t="shared" si="80"/>
        <v>#DIV/0!</v>
      </c>
    </row>
    <row r="697" spans="1:14" s="571" customFormat="1" ht="54.95" hidden="1" customHeight="1" x14ac:dyDescent="0.2">
      <c r="A697" s="572" t="s">
        <v>94</v>
      </c>
      <c r="B697" s="572" t="s">
        <v>234</v>
      </c>
      <c r="C697" s="572"/>
      <c r="D697" s="572"/>
      <c r="E697" s="572"/>
      <c r="F697" s="572"/>
      <c r="G697" s="572"/>
      <c r="H697" s="572"/>
      <c r="I697" s="572"/>
      <c r="J697" s="23">
        <f t="shared" si="78"/>
        <v>0</v>
      </c>
      <c r="K697" s="23">
        <f t="shared" si="79"/>
        <v>0</v>
      </c>
      <c r="L697" s="23">
        <f t="shared" si="76"/>
        <v>0</v>
      </c>
      <c r="M697" s="561" t="e">
        <f t="shared" si="77"/>
        <v>#DIV/0!</v>
      </c>
      <c r="N697" s="561" t="e">
        <f t="shared" si="80"/>
        <v>#DIV/0!</v>
      </c>
    </row>
    <row r="698" spans="1:14" s="571" customFormat="1" ht="32.25" hidden="1" customHeight="1" x14ac:dyDescent="0.2">
      <c r="A698" s="572" t="s">
        <v>95</v>
      </c>
      <c r="B698" s="572" t="s">
        <v>235</v>
      </c>
      <c r="C698" s="572"/>
      <c r="D698" s="572"/>
      <c r="E698" s="572"/>
      <c r="F698" s="572"/>
      <c r="G698" s="572"/>
      <c r="H698" s="572"/>
      <c r="I698" s="572"/>
      <c r="J698" s="23">
        <f t="shared" si="78"/>
        <v>0</v>
      </c>
      <c r="K698" s="23">
        <f t="shared" si="79"/>
        <v>0</v>
      </c>
      <c r="L698" s="23">
        <f t="shared" si="76"/>
        <v>0</v>
      </c>
      <c r="M698" s="561" t="e">
        <f t="shared" si="77"/>
        <v>#DIV/0!</v>
      </c>
      <c r="N698" s="561" t="e">
        <f t="shared" si="80"/>
        <v>#DIV/0!</v>
      </c>
    </row>
    <row r="699" spans="1:14" s="571" customFormat="1" ht="37.5" hidden="1" customHeight="1" x14ac:dyDescent="0.2">
      <c r="A699" s="572" t="s">
        <v>123</v>
      </c>
      <c r="B699" s="572" t="s">
        <v>236</v>
      </c>
      <c r="C699" s="572"/>
      <c r="D699" s="572"/>
      <c r="E699" s="572"/>
      <c r="F699" s="572"/>
      <c r="G699" s="572"/>
      <c r="H699" s="572"/>
      <c r="I699" s="572"/>
      <c r="J699" s="23">
        <f t="shared" si="78"/>
        <v>0</v>
      </c>
      <c r="K699" s="23">
        <f t="shared" si="79"/>
        <v>0</v>
      </c>
      <c r="L699" s="23">
        <f t="shared" si="76"/>
        <v>0</v>
      </c>
      <c r="M699" s="561" t="e">
        <f t="shared" si="77"/>
        <v>#DIV/0!</v>
      </c>
      <c r="N699" s="561" t="e">
        <f t="shared" si="80"/>
        <v>#DIV/0!</v>
      </c>
    </row>
    <row r="700" spans="1:14" s="571" customFormat="1" ht="25.5" hidden="1" customHeight="1" x14ac:dyDescent="0.2">
      <c r="A700" s="572" t="s">
        <v>122</v>
      </c>
      <c r="B700" s="572" t="s">
        <v>961</v>
      </c>
      <c r="C700" s="572"/>
      <c r="D700" s="572"/>
      <c r="E700" s="572"/>
      <c r="F700" s="572"/>
      <c r="G700" s="572"/>
      <c r="H700" s="572"/>
      <c r="I700" s="572"/>
      <c r="J700" s="23">
        <f t="shared" si="78"/>
        <v>0</v>
      </c>
      <c r="K700" s="23">
        <f t="shared" si="79"/>
        <v>0</v>
      </c>
      <c r="L700" s="23">
        <f t="shared" si="76"/>
        <v>0</v>
      </c>
      <c r="M700" s="561" t="e">
        <f t="shared" si="77"/>
        <v>#DIV/0!</v>
      </c>
      <c r="N700" s="561" t="e">
        <f t="shared" si="80"/>
        <v>#DIV/0!</v>
      </c>
    </row>
    <row r="701" spans="1:14" s="571" customFormat="1" ht="14.25" hidden="1" thickTop="1" thickBot="1" x14ac:dyDescent="0.25">
      <c r="A701" s="615" t="s">
        <v>195</v>
      </c>
      <c r="B701" s="615" t="s">
        <v>1</v>
      </c>
      <c r="C701" s="15">
        <f>SUM(C692:C700)</f>
        <v>0</v>
      </c>
      <c r="D701" s="15">
        <f t="shared" ref="D701:J701" si="81">SUM(D692:D700)</f>
        <v>0</v>
      </c>
      <c r="E701" s="15">
        <f t="shared" si="81"/>
        <v>0</v>
      </c>
      <c r="F701" s="15">
        <f t="shared" si="81"/>
        <v>0</v>
      </c>
      <c r="G701" s="15">
        <f t="shared" si="81"/>
        <v>0</v>
      </c>
      <c r="H701" s="15">
        <f t="shared" si="81"/>
        <v>0</v>
      </c>
      <c r="I701" s="15">
        <f t="shared" si="81"/>
        <v>0</v>
      </c>
      <c r="J701" s="23">
        <f t="shared" si="81"/>
        <v>0</v>
      </c>
      <c r="K701" s="23">
        <f>SUM(K692:K700)</f>
        <v>0</v>
      </c>
      <c r="L701" s="23">
        <f t="shared" si="76"/>
        <v>0</v>
      </c>
      <c r="M701" s="561" t="e">
        <f t="shared" si="77"/>
        <v>#DIV/0!</v>
      </c>
      <c r="N701" s="561" t="e">
        <f t="shared" si="80"/>
        <v>#DIV/0!</v>
      </c>
    </row>
    <row r="702" spans="1:14" s="571" customFormat="1" ht="14.25" hidden="1" thickTop="1" thickBot="1" x14ac:dyDescent="0.25">
      <c r="A702" s="615" t="s">
        <v>237</v>
      </c>
      <c r="B702" s="615" t="s">
        <v>1</v>
      </c>
      <c r="C702" s="561" t="s">
        <v>238</v>
      </c>
      <c r="D702" s="561" t="s">
        <v>239</v>
      </c>
      <c r="E702" s="561" t="s">
        <v>240</v>
      </c>
      <c r="F702" s="561" t="s">
        <v>241</v>
      </c>
      <c r="G702" s="561" t="s">
        <v>242</v>
      </c>
      <c r="H702" s="561" t="s">
        <v>243</v>
      </c>
      <c r="I702" s="561" t="s">
        <v>244</v>
      </c>
      <c r="J702" s="561" t="s">
        <v>20</v>
      </c>
      <c r="K702" s="561"/>
      <c r="L702" s="561" t="s">
        <v>245</v>
      </c>
      <c r="M702" s="561" t="s">
        <v>20</v>
      </c>
      <c r="N702" s="561" t="s">
        <v>20</v>
      </c>
    </row>
    <row r="703" spans="1:14" s="571" customFormat="1" ht="14.25" hidden="1" thickTop="1" thickBot="1" x14ac:dyDescent="0.25">
      <c r="A703" s="615" t="s">
        <v>20</v>
      </c>
      <c r="B703" s="615" t="s">
        <v>1</v>
      </c>
      <c r="C703" s="570" t="e">
        <f>+C701/J701*100</f>
        <v>#DIV/0!</v>
      </c>
      <c r="D703" s="570" t="e">
        <f>+D701/J701*100</f>
        <v>#DIV/0!</v>
      </c>
      <c r="E703" s="570" t="e">
        <f>+E701/J701*100</f>
        <v>#DIV/0!</v>
      </c>
      <c r="F703" s="570" t="e">
        <f>+F701/J701*100</f>
        <v>#DIV/0!</v>
      </c>
      <c r="G703" s="570" t="e">
        <f>+G701/J701*100</f>
        <v>#DIV/0!</v>
      </c>
      <c r="H703" s="570" t="e">
        <f>+H701/J701*100</f>
        <v>#DIV/0!</v>
      </c>
      <c r="I703" s="570" t="e">
        <f>+I701/J701*100</f>
        <v>#DIV/0!</v>
      </c>
      <c r="J703" s="570" t="e">
        <f>SUM(C703:I703)</f>
        <v>#DIV/0!</v>
      </c>
      <c r="K703" s="570"/>
      <c r="L703" s="570" t="e">
        <f>+C703+D703</f>
        <v>#DIV/0!</v>
      </c>
      <c r="M703" s="561" t="s">
        <v>20</v>
      </c>
      <c r="N703" s="561" t="s">
        <v>20</v>
      </c>
    </row>
    <row r="704" spans="1:14" s="571" customFormat="1" hidden="1" x14ac:dyDescent="0.2"/>
    <row r="705" spans="1:14" s="571" customFormat="1" hidden="1" x14ac:dyDescent="0.2"/>
    <row r="706" spans="1:14" s="571" customFormat="1" ht="15" hidden="1" x14ac:dyDescent="0.25">
      <c r="A706" s="575" t="s">
        <v>930</v>
      </c>
    </row>
    <row r="707" spans="1:14" s="571" customFormat="1" ht="15" hidden="1" x14ac:dyDescent="0.25">
      <c r="A707" s="576" t="s">
        <v>1024</v>
      </c>
    </row>
    <row r="708" spans="1:14" s="571" customFormat="1" hidden="1" x14ac:dyDescent="0.2"/>
    <row r="709" spans="1:14" s="571" customFormat="1" hidden="1" x14ac:dyDescent="0.2"/>
    <row r="710" spans="1:14" s="571" customFormat="1" ht="12.75" hidden="1" customHeight="1" x14ac:dyDescent="0.2">
      <c r="A710" s="559" t="s">
        <v>207</v>
      </c>
      <c r="B710" s="559" t="s">
        <v>1</v>
      </c>
      <c r="C710" s="559" t="s">
        <v>1</v>
      </c>
      <c r="D710" s="559" t="s">
        <v>1</v>
      </c>
      <c r="E710" s="559" t="s">
        <v>1</v>
      </c>
      <c r="F710" s="559" t="s">
        <v>1</v>
      </c>
      <c r="G710" s="559" t="s">
        <v>1</v>
      </c>
      <c r="H710" s="559" t="s">
        <v>1</v>
      </c>
      <c r="I710" s="559" t="s">
        <v>1</v>
      </c>
      <c r="J710" s="559" t="s">
        <v>1</v>
      </c>
      <c r="K710" s="559" t="s">
        <v>1</v>
      </c>
      <c r="L710" s="559" t="s">
        <v>1</v>
      </c>
      <c r="M710" s="559" t="s">
        <v>1</v>
      </c>
      <c r="N710" s="559" t="s">
        <v>1</v>
      </c>
    </row>
    <row r="711" spans="1:14" s="571" customFormat="1" ht="12.75" hidden="1" customHeight="1" x14ac:dyDescent="0.2">
      <c r="A711" s="606" t="s">
        <v>208</v>
      </c>
      <c r="B711" s="606" t="s">
        <v>1</v>
      </c>
      <c r="C711" s="606" t="s">
        <v>1</v>
      </c>
      <c r="D711" s="606" t="s">
        <v>1</v>
      </c>
      <c r="E711" s="606" t="s">
        <v>1</v>
      </c>
      <c r="F711" s="606" t="s">
        <v>1</v>
      </c>
      <c r="G711" s="606" t="s">
        <v>1</v>
      </c>
      <c r="H711" s="606" t="s">
        <v>1</v>
      </c>
      <c r="I711" s="606" t="s">
        <v>1</v>
      </c>
      <c r="J711" s="606" t="s">
        <v>1</v>
      </c>
      <c r="K711" s="606" t="s">
        <v>1</v>
      </c>
      <c r="L711" s="606" t="s">
        <v>1</v>
      </c>
      <c r="M711" s="606" t="s">
        <v>1</v>
      </c>
      <c r="N711" s="606" t="s">
        <v>1</v>
      </c>
    </row>
    <row r="712" spans="1:14" s="571" customFormat="1" ht="13.5" hidden="1" customHeight="1" x14ac:dyDescent="0.2">
      <c r="A712" s="607" t="s">
        <v>248</v>
      </c>
      <c r="B712" s="607" t="s">
        <v>1</v>
      </c>
      <c r="C712" s="607" t="s">
        <v>1</v>
      </c>
      <c r="D712" s="607" t="s">
        <v>1</v>
      </c>
      <c r="E712" s="607" t="s">
        <v>1</v>
      </c>
      <c r="F712" s="607" t="s">
        <v>1</v>
      </c>
      <c r="G712" s="607" t="s">
        <v>1</v>
      </c>
      <c r="H712" s="607" t="s">
        <v>1</v>
      </c>
      <c r="I712" s="607" t="s">
        <v>1</v>
      </c>
      <c r="J712" s="607" t="s">
        <v>1</v>
      </c>
      <c r="K712" s="607" t="s">
        <v>1</v>
      </c>
      <c r="L712" s="607" t="s">
        <v>1</v>
      </c>
      <c r="M712" s="607" t="s">
        <v>1</v>
      </c>
      <c r="N712" s="607" t="s">
        <v>1</v>
      </c>
    </row>
    <row r="713" spans="1:14" s="571" customFormat="1" ht="23.1" hidden="1" customHeight="1" x14ac:dyDescent="0.2">
      <c r="A713" s="593" t="s">
        <v>189</v>
      </c>
      <c r="B713" s="593" t="s">
        <v>209</v>
      </c>
      <c r="C713" s="617" t="s">
        <v>210</v>
      </c>
      <c r="D713" s="618" t="s">
        <v>1</v>
      </c>
      <c r="E713" s="618" t="s">
        <v>1</v>
      </c>
      <c r="F713" s="618" t="s">
        <v>1</v>
      </c>
      <c r="G713" s="618" t="s">
        <v>1</v>
      </c>
      <c r="H713" s="618" t="s">
        <v>1</v>
      </c>
      <c r="I713" s="618" t="s">
        <v>1</v>
      </c>
      <c r="J713" s="618" t="s">
        <v>1</v>
      </c>
      <c r="K713" s="618" t="s">
        <v>1</v>
      </c>
      <c r="L713" s="619" t="s">
        <v>1</v>
      </c>
      <c r="M713" s="593" t="s">
        <v>216</v>
      </c>
      <c r="N713" s="593" t="s">
        <v>878</v>
      </c>
    </row>
    <row r="714" spans="1:14" s="571" customFormat="1" ht="56.1" hidden="1" customHeight="1" x14ac:dyDescent="0.2">
      <c r="A714" s="593" t="s">
        <v>1</v>
      </c>
      <c r="B714" s="593" t="s">
        <v>1</v>
      </c>
      <c r="C714" s="558" t="s">
        <v>93</v>
      </c>
      <c r="D714" s="558" t="s">
        <v>92</v>
      </c>
      <c r="E714" s="558" t="s">
        <v>91</v>
      </c>
      <c r="F714" s="558" t="s">
        <v>90</v>
      </c>
      <c r="G714" s="558" t="s">
        <v>0</v>
      </c>
      <c r="H714" s="558" t="s">
        <v>211</v>
      </c>
      <c r="I714" s="558" t="s">
        <v>212</v>
      </c>
      <c r="J714" s="558" t="s">
        <v>213</v>
      </c>
      <c r="K714" s="558" t="s">
        <v>214</v>
      </c>
      <c r="L714" s="558" t="s">
        <v>215</v>
      </c>
      <c r="M714" s="593" t="s">
        <v>1</v>
      </c>
      <c r="N714" s="593" t="s">
        <v>1</v>
      </c>
    </row>
    <row r="715" spans="1:14" s="571" customFormat="1" ht="72" hidden="1" customHeight="1" x14ac:dyDescent="0.2">
      <c r="A715" s="593" t="s">
        <v>1</v>
      </c>
      <c r="B715" s="593" t="s">
        <v>1</v>
      </c>
      <c r="C715" s="558" t="s">
        <v>218</v>
      </c>
      <c r="D715" s="558" t="s">
        <v>219</v>
      </c>
      <c r="E715" s="558" t="s">
        <v>220</v>
      </c>
      <c r="F715" s="558" t="s">
        <v>221</v>
      </c>
      <c r="G715" s="558" t="s">
        <v>222</v>
      </c>
      <c r="H715" s="558" t="s">
        <v>223</v>
      </c>
      <c r="I715" s="558" t="s">
        <v>224</v>
      </c>
      <c r="J715" s="558" t="s">
        <v>225</v>
      </c>
      <c r="K715" s="558" t="s">
        <v>226</v>
      </c>
      <c r="L715" s="558" t="s">
        <v>227</v>
      </c>
      <c r="M715" s="558" t="s">
        <v>228</v>
      </c>
      <c r="N715" s="593" t="s">
        <v>1</v>
      </c>
    </row>
    <row r="716" spans="1:14" s="571" customFormat="1" ht="45" hidden="1" customHeight="1" x14ac:dyDescent="0.2">
      <c r="A716" s="572" t="s">
        <v>0</v>
      </c>
      <c r="B716" s="572" t="s">
        <v>1089</v>
      </c>
      <c r="C716" s="577"/>
      <c r="D716" s="577"/>
      <c r="E716" s="577"/>
      <c r="F716" s="577"/>
      <c r="G716" s="577"/>
      <c r="H716" s="577"/>
      <c r="I716" s="577"/>
      <c r="J716" s="23">
        <f>SUM(C716:I716)</f>
        <v>0</v>
      </c>
      <c r="K716" s="23">
        <f>SUM(C716:G716)</f>
        <v>0</v>
      </c>
      <c r="L716" s="23">
        <f t="shared" ref="L716:L725" si="82">+C716*5+D716*4+E716*3+F716*2+G716*1</f>
        <v>0</v>
      </c>
      <c r="M716" s="561" t="e">
        <f t="shared" ref="M716:M725" si="83">+L716/K716</f>
        <v>#DIV/0!</v>
      </c>
      <c r="N716" s="561" t="e">
        <f>+M716*2</f>
        <v>#DIV/0!</v>
      </c>
    </row>
    <row r="717" spans="1:14" s="571" customFormat="1" ht="32.25" hidden="1" customHeight="1" x14ac:dyDescent="0.2">
      <c r="A717" s="572" t="s">
        <v>90</v>
      </c>
      <c r="B717" s="572" t="s">
        <v>230</v>
      </c>
      <c r="C717" s="577"/>
      <c r="D717" s="577"/>
      <c r="E717" s="577"/>
      <c r="F717" s="577"/>
      <c r="G717" s="577"/>
      <c r="H717" s="577"/>
      <c r="I717" s="577"/>
      <c r="J717" s="23">
        <f t="shared" ref="J717:J724" si="84">SUM(C717:I717)</f>
        <v>0</v>
      </c>
      <c r="K717" s="23">
        <f t="shared" ref="K717:K724" si="85">SUM(C717:G717)</f>
        <v>0</v>
      </c>
      <c r="L717" s="23">
        <f t="shared" si="82"/>
        <v>0</v>
      </c>
      <c r="M717" s="561" t="e">
        <f t="shared" si="83"/>
        <v>#DIV/0!</v>
      </c>
      <c r="N717" s="561" t="e">
        <f t="shared" ref="N717:N725" si="86">+M717*2</f>
        <v>#DIV/0!</v>
      </c>
    </row>
    <row r="718" spans="1:14" s="571" customFormat="1" ht="42" hidden="1" customHeight="1" x14ac:dyDescent="0.2">
      <c r="A718" s="572" t="s">
        <v>91</v>
      </c>
      <c r="B718" s="572" t="s">
        <v>231</v>
      </c>
      <c r="C718" s="577"/>
      <c r="D718" s="577"/>
      <c r="E718" s="577"/>
      <c r="F718" s="577"/>
      <c r="G718" s="577"/>
      <c r="H718" s="577"/>
      <c r="I718" s="577"/>
      <c r="J718" s="23">
        <f t="shared" si="84"/>
        <v>0</v>
      </c>
      <c r="K718" s="23">
        <f t="shared" si="85"/>
        <v>0</v>
      </c>
      <c r="L718" s="23">
        <f t="shared" si="82"/>
        <v>0</v>
      </c>
      <c r="M718" s="561" t="e">
        <f t="shared" si="83"/>
        <v>#DIV/0!</v>
      </c>
      <c r="N718" s="561" t="e">
        <f t="shared" si="86"/>
        <v>#DIV/0!</v>
      </c>
    </row>
    <row r="719" spans="1:14" s="571" customFormat="1" ht="48.75" hidden="1" customHeight="1" x14ac:dyDescent="0.2">
      <c r="A719" s="572" t="s">
        <v>92</v>
      </c>
      <c r="B719" s="572" t="s">
        <v>232</v>
      </c>
      <c r="C719" s="577"/>
      <c r="D719" s="577"/>
      <c r="E719" s="577"/>
      <c r="F719" s="577"/>
      <c r="G719" s="577"/>
      <c r="H719" s="577"/>
      <c r="I719" s="577"/>
      <c r="J719" s="23">
        <f t="shared" si="84"/>
        <v>0</v>
      </c>
      <c r="K719" s="23">
        <f t="shared" si="85"/>
        <v>0</v>
      </c>
      <c r="L719" s="23">
        <f t="shared" si="82"/>
        <v>0</v>
      </c>
      <c r="M719" s="561" t="e">
        <f t="shared" si="83"/>
        <v>#DIV/0!</v>
      </c>
      <c r="N719" s="561" t="e">
        <f t="shared" si="86"/>
        <v>#DIV/0!</v>
      </c>
    </row>
    <row r="720" spans="1:14" s="571" customFormat="1" ht="79.5" hidden="1" customHeight="1" x14ac:dyDescent="0.2">
      <c r="A720" s="572" t="s">
        <v>93</v>
      </c>
      <c r="B720" s="572" t="s">
        <v>233</v>
      </c>
      <c r="C720" s="577"/>
      <c r="D720" s="577"/>
      <c r="E720" s="577"/>
      <c r="F720" s="577"/>
      <c r="G720" s="577"/>
      <c r="H720" s="577"/>
      <c r="I720" s="577"/>
      <c r="J720" s="23">
        <f t="shared" si="84"/>
        <v>0</v>
      </c>
      <c r="K720" s="23">
        <f t="shared" si="85"/>
        <v>0</v>
      </c>
      <c r="L720" s="23">
        <f t="shared" si="82"/>
        <v>0</v>
      </c>
      <c r="M720" s="561" t="e">
        <f t="shared" si="83"/>
        <v>#DIV/0!</v>
      </c>
      <c r="N720" s="561" t="e">
        <f t="shared" si="86"/>
        <v>#DIV/0!</v>
      </c>
    </row>
    <row r="721" spans="1:14" s="571" customFormat="1" ht="54.95" hidden="1" customHeight="1" x14ac:dyDescent="0.2">
      <c r="A721" s="572" t="s">
        <v>94</v>
      </c>
      <c r="B721" s="572" t="s">
        <v>234</v>
      </c>
      <c r="C721" s="577"/>
      <c r="D721" s="577"/>
      <c r="E721" s="577"/>
      <c r="F721" s="577"/>
      <c r="G721" s="577"/>
      <c r="H721" s="577"/>
      <c r="I721" s="577"/>
      <c r="J721" s="23">
        <f t="shared" si="84"/>
        <v>0</v>
      </c>
      <c r="K721" s="23">
        <f t="shared" si="85"/>
        <v>0</v>
      </c>
      <c r="L721" s="23">
        <f t="shared" si="82"/>
        <v>0</v>
      </c>
      <c r="M721" s="561" t="e">
        <f t="shared" si="83"/>
        <v>#DIV/0!</v>
      </c>
      <c r="N721" s="561" t="e">
        <f t="shared" si="86"/>
        <v>#DIV/0!</v>
      </c>
    </row>
    <row r="722" spans="1:14" s="571" customFormat="1" ht="39.75" hidden="1" customHeight="1" x14ac:dyDescent="0.2">
      <c r="A722" s="572" t="s">
        <v>95</v>
      </c>
      <c r="B722" s="572" t="s">
        <v>235</v>
      </c>
      <c r="C722" s="577"/>
      <c r="D722" s="577"/>
      <c r="E722" s="577"/>
      <c r="F722" s="577"/>
      <c r="G722" s="577"/>
      <c r="H722" s="577"/>
      <c r="I722" s="577"/>
      <c r="J722" s="23">
        <f t="shared" si="84"/>
        <v>0</v>
      </c>
      <c r="K722" s="23">
        <f t="shared" si="85"/>
        <v>0</v>
      </c>
      <c r="L722" s="23">
        <f t="shared" si="82"/>
        <v>0</v>
      </c>
      <c r="M722" s="561" t="e">
        <f t="shared" si="83"/>
        <v>#DIV/0!</v>
      </c>
      <c r="N722" s="561" t="e">
        <f t="shared" si="86"/>
        <v>#DIV/0!</v>
      </c>
    </row>
    <row r="723" spans="1:14" s="571" customFormat="1" ht="40.5" hidden="1" customHeight="1" x14ac:dyDescent="0.2">
      <c r="A723" s="572" t="s">
        <v>123</v>
      </c>
      <c r="B723" s="572" t="s">
        <v>236</v>
      </c>
      <c r="C723" s="577"/>
      <c r="D723" s="577"/>
      <c r="E723" s="577"/>
      <c r="F723" s="577"/>
      <c r="G723" s="577"/>
      <c r="H723" s="577"/>
      <c r="I723" s="577"/>
      <c r="J723" s="23">
        <f t="shared" si="84"/>
        <v>0</v>
      </c>
      <c r="K723" s="23">
        <f t="shared" si="85"/>
        <v>0</v>
      </c>
      <c r="L723" s="23">
        <f t="shared" si="82"/>
        <v>0</v>
      </c>
      <c r="M723" s="561" t="e">
        <f t="shared" si="83"/>
        <v>#DIV/0!</v>
      </c>
      <c r="N723" s="561" t="e">
        <f t="shared" si="86"/>
        <v>#DIV/0!</v>
      </c>
    </row>
    <row r="724" spans="1:14" s="571" customFormat="1" ht="27" hidden="1" customHeight="1" x14ac:dyDescent="0.2">
      <c r="A724" s="572" t="s">
        <v>122</v>
      </c>
      <c r="B724" s="572" t="s">
        <v>961</v>
      </c>
      <c r="C724" s="577"/>
      <c r="D724" s="577"/>
      <c r="E724" s="577"/>
      <c r="F724" s="577"/>
      <c r="G724" s="577"/>
      <c r="H724" s="577"/>
      <c r="I724" s="577"/>
      <c r="J724" s="23">
        <f t="shared" si="84"/>
        <v>0</v>
      </c>
      <c r="K724" s="23">
        <f t="shared" si="85"/>
        <v>0</v>
      </c>
      <c r="L724" s="23">
        <f t="shared" si="82"/>
        <v>0</v>
      </c>
      <c r="M724" s="561" t="e">
        <f t="shared" si="83"/>
        <v>#DIV/0!</v>
      </c>
      <c r="N724" s="561" t="e">
        <f t="shared" si="86"/>
        <v>#DIV/0!</v>
      </c>
    </row>
    <row r="725" spans="1:14" s="571" customFormat="1" ht="14.25" hidden="1" thickTop="1" thickBot="1" x14ac:dyDescent="0.25">
      <c r="A725" s="615" t="s">
        <v>195</v>
      </c>
      <c r="B725" s="615" t="s">
        <v>1</v>
      </c>
      <c r="C725" s="15">
        <f>SUM(C716:C724)</f>
        <v>0</v>
      </c>
      <c r="D725" s="15">
        <f t="shared" ref="D725:J725" si="87">SUM(D716:D724)</f>
        <v>0</v>
      </c>
      <c r="E725" s="15">
        <f t="shared" si="87"/>
        <v>0</v>
      </c>
      <c r="F725" s="15">
        <f t="shared" si="87"/>
        <v>0</v>
      </c>
      <c r="G725" s="15">
        <f t="shared" si="87"/>
        <v>0</v>
      </c>
      <c r="H725" s="15">
        <f t="shared" si="87"/>
        <v>0</v>
      </c>
      <c r="I725" s="15">
        <f t="shared" si="87"/>
        <v>0</v>
      </c>
      <c r="J725" s="23">
        <f t="shared" si="87"/>
        <v>0</v>
      </c>
      <c r="K725" s="23">
        <f>SUM(K716:K724)</f>
        <v>0</v>
      </c>
      <c r="L725" s="23">
        <f t="shared" si="82"/>
        <v>0</v>
      </c>
      <c r="M725" s="561" t="e">
        <f t="shared" si="83"/>
        <v>#DIV/0!</v>
      </c>
      <c r="N725" s="561" t="e">
        <f t="shared" si="86"/>
        <v>#DIV/0!</v>
      </c>
    </row>
    <row r="726" spans="1:14" s="571" customFormat="1" ht="14.25" hidden="1" thickTop="1" thickBot="1" x14ac:dyDescent="0.25">
      <c r="A726" s="615" t="s">
        <v>237</v>
      </c>
      <c r="B726" s="615" t="s">
        <v>1</v>
      </c>
      <c r="C726" s="561" t="s">
        <v>238</v>
      </c>
      <c r="D726" s="561" t="s">
        <v>239</v>
      </c>
      <c r="E726" s="561" t="s">
        <v>240</v>
      </c>
      <c r="F726" s="561" t="s">
        <v>241</v>
      </c>
      <c r="G726" s="561" t="s">
        <v>242</v>
      </c>
      <c r="H726" s="561" t="s">
        <v>243</v>
      </c>
      <c r="I726" s="561" t="s">
        <v>244</v>
      </c>
      <c r="J726" s="561" t="s">
        <v>20</v>
      </c>
      <c r="K726" s="561"/>
      <c r="L726" s="561" t="s">
        <v>245</v>
      </c>
      <c r="M726" s="561" t="s">
        <v>20</v>
      </c>
      <c r="N726" s="561" t="s">
        <v>20</v>
      </c>
    </row>
    <row r="727" spans="1:14" s="571" customFormat="1" ht="14.25" hidden="1" thickTop="1" thickBot="1" x14ac:dyDescent="0.25">
      <c r="A727" s="615" t="s">
        <v>20</v>
      </c>
      <c r="B727" s="615" t="s">
        <v>1</v>
      </c>
      <c r="C727" s="570" t="e">
        <f>+C725/J725*100</f>
        <v>#DIV/0!</v>
      </c>
      <c r="D727" s="570" t="e">
        <f>+D725/J725*100</f>
        <v>#DIV/0!</v>
      </c>
      <c r="E727" s="570" t="e">
        <f>+E725/J725*100</f>
        <v>#DIV/0!</v>
      </c>
      <c r="F727" s="570" t="e">
        <f>+F725/J725*100</f>
        <v>#DIV/0!</v>
      </c>
      <c r="G727" s="570" t="e">
        <f>+G725/J725*100</f>
        <v>#DIV/0!</v>
      </c>
      <c r="H727" s="570" t="e">
        <f>+H725/J725*100</f>
        <v>#DIV/0!</v>
      </c>
      <c r="I727" s="570" t="e">
        <f>+I725/J725*100</f>
        <v>#DIV/0!</v>
      </c>
      <c r="J727" s="570" t="e">
        <f>SUM(C727:I727)</f>
        <v>#DIV/0!</v>
      </c>
      <c r="K727" s="570"/>
      <c r="L727" s="570" t="e">
        <f>+C727+D727</f>
        <v>#DIV/0!</v>
      </c>
      <c r="M727" s="561" t="s">
        <v>20</v>
      </c>
      <c r="N727" s="561" t="s">
        <v>20</v>
      </c>
    </row>
    <row r="728" spans="1:14" s="571" customFormat="1" hidden="1" x14ac:dyDescent="0.2"/>
    <row r="729" spans="1:14" s="571" customFormat="1" hidden="1" x14ac:dyDescent="0.2"/>
    <row r="730" spans="1:14" s="571" customFormat="1" ht="15" hidden="1" x14ac:dyDescent="0.25">
      <c r="A730" s="576" t="s">
        <v>249</v>
      </c>
    </row>
    <row r="731" spans="1:14" s="571" customFormat="1" ht="15" hidden="1" x14ac:dyDescent="0.25">
      <c r="A731" s="575" t="s">
        <v>250</v>
      </c>
    </row>
    <row r="732" spans="1:14" s="571" customFormat="1" hidden="1" x14ac:dyDescent="0.2"/>
    <row r="733" spans="1:14" s="571" customFormat="1" hidden="1" x14ac:dyDescent="0.2">
      <c r="C733" s="244"/>
      <c r="D733" s="244"/>
      <c r="E733" s="244"/>
    </row>
    <row r="734" spans="1:14" s="571" customFormat="1" hidden="1" x14ac:dyDescent="0.2">
      <c r="B734" s="620" t="s">
        <v>982</v>
      </c>
      <c r="C734" s="620"/>
      <c r="D734" s="620"/>
      <c r="E734" s="263"/>
    </row>
    <row r="735" spans="1:14" s="571" customFormat="1" ht="29.25" hidden="1" customHeight="1" x14ac:dyDescent="0.2">
      <c r="B735" s="621" t="s">
        <v>931</v>
      </c>
      <c r="C735" s="621"/>
      <c r="D735" s="621"/>
      <c r="E735" s="560"/>
    </row>
    <row r="736" spans="1:14" s="571" customFormat="1" ht="14.25" hidden="1" thickTop="1" thickBot="1" x14ac:dyDescent="0.25">
      <c r="B736" s="558" t="s">
        <v>0</v>
      </c>
      <c r="C736" s="558" t="s">
        <v>90</v>
      </c>
      <c r="D736" s="558" t="s">
        <v>251</v>
      </c>
      <c r="E736" s="244"/>
    </row>
    <row r="737" spans="2:5" s="571" customFormat="1" ht="37.5" hidden="1" thickTop="1" thickBot="1" x14ac:dyDescent="0.25">
      <c r="B737" s="558" t="s">
        <v>1118</v>
      </c>
      <c r="C737" s="558" t="s">
        <v>1119</v>
      </c>
      <c r="D737" s="558" t="s">
        <v>252</v>
      </c>
      <c r="E737" s="244"/>
    </row>
    <row r="738" spans="2:5" s="571" customFormat="1" ht="21" hidden="1" customHeight="1" x14ac:dyDescent="0.2">
      <c r="B738" s="582"/>
      <c r="C738" s="582"/>
      <c r="D738" s="569" t="e">
        <f>+B738/C738*100</f>
        <v>#DIV/0!</v>
      </c>
      <c r="E738" s="244"/>
    </row>
    <row r="739" spans="2:5" s="571" customFormat="1" hidden="1" x14ac:dyDescent="0.2">
      <c r="B739" s="301" t="s">
        <v>906</v>
      </c>
      <c r="C739" s="244"/>
      <c r="D739" s="244"/>
      <c r="E739" s="244"/>
    </row>
    <row r="740" spans="2:5" s="571" customFormat="1" hidden="1" x14ac:dyDescent="0.2">
      <c r="B740" s="301"/>
      <c r="C740" s="244"/>
      <c r="D740" s="244"/>
      <c r="E740" s="244"/>
    </row>
    <row r="741" spans="2:5" s="571" customFormat="1" hidden="1" x14ac:dyDescent="0.2">
      <c r="B741" s="620" t="s">
        <v>983</v>
      </c>
      <c r="C741" s="620"/>
      <c r="D741" s="620"/>
      <c r="E741" s="263"/>
    </row>
    <row r="742" spans="2:5" s="571" customFormat="1" ht="27.75" hidden="1" customHeight="1" x14ac:dyDescent="0.2">
      <c r="B742" s="621" t="s">
        <v>932</v>
      </c>
      <c r="C742" s="621"/>
      <c r="D742" s="621"/>
      <c r="E742" s="560"/>
    </row>
    <row r="743" spans="2:5" s="571" customFormat="1" ht="14.25" hidden="1" thickTop="1" thickBot="1" x14ac:dyDescent="0.25">
      <c r="B743" s="558" t="s">
        <v>0</v>
      </c>
      <c r="C743" s="558" t="s">
        <v>90</v>
      </c>
      <c r="D743" s="558" t="s">
        <v>251</v>
      </c>
      <c r="E743" s="244"/>
    </row>
    <row r="744" spans="2:5" s="571" customFormat="1" ht="37.5" hidden="1" thickTop="1" thickBot="1" x14ac:dyDescent="0.25">
      <c r="B744" s="558" t="s">
        <v>1120</v>
      </c>
      <c r="C744" s="558" t="s">
        <v>1121</v>
      </c>
      <c r="D744" s="558" t="s">
        <v>252</v>
      </c>
      <c r="E744" s="244"/>
    </row>
    <row r="745" spans="2:5" s="571" customFormat="1" ht="21.75" hidden="1" customHeight="1" x14ac:dyDescent="0.2">
      <c r="B745" s="582"/>
      <c r="C745" s="582"/>
      <c r="D745" s="569" t="e">
        <f>+B745/C745*100</f>
        <v>#DIV/0!</v>
      </c>
      <c r="E745" s="244"/>
    </row>
    <row r="746" spans="2:5" s="571" customFormat="1" hidden="1" x14ac:dyDescent="0.2">
      <c r="B746" s="301" t="s">
        <v>906</v>
      </c>
      <c r="C746" s="244"/>
      <c r="D746" s="244"/>
      <c r="E746" s="244"/>
    </row>
    <row r="747" spans="2:5" s="571" customFormat="1" hidden="1" x14ac:dyDescent="0.2">
      <c r="B747" s="301"/>
      <c r="C747" s="244"/>
      <c r="D747" s="244"/>
      <c r="E747" s="244"/>
    </row>
    <row r="748" spans="2:5" s="571" customFormat="1" hidden="1" x14ac:dyDescent="0.2">
      <c r="B748" s="620" t="s">
        <v>984</v>
      </c>
      <c r="C748" s="620"/>
      <c r="D748" s="620"/>
      <c r="E748" s="263"/>
    </row>
    <row r="749" spans="2:5" s="571" customFormat="1" ht="27.75" hidden="1" customHeight="1" x14ac:dyDescent="0.2">
      <c r="B749" s="621" t="s">
        <v>934</v>
      </c>
      <c r="C749" s="621"/>
      <c r="D749" s="621"/>
      <c r="E749" s="560"/>
    </row>
    <row r="750" spans="2:5" s="571" customFormat="1" ht="14.25" hidden="1" thickTop="1" thickBot="1" x14ac:dyDescent="0.25">
      <c r="B750" s="558" t="s">
        <v>0</v>
      </c>
      <c r="C750" s="558" t="s">
        <v>90</v>
      </c>
      <c r="D750" s="558" t="s">
        <v>985</v>
      </c>
      <c r="E750" s="244"/>
    </row>
    <row r="751" spans="2:5" s="571" customFormat="1" ht="37.5" hidden="1" thickTop="1" thickBot="1" x14ac:dyDescent="0.25">
      <c r="B751" s="558" t="s">
        <v>1122</v>
      </c>
      <c r="C751" s="558" t="s">
        <v>1123</v>
      </c>
      <c r="D751" s="558" t="s">
        <v>252</v>
      </c>
      <c r="E751" s="244"/>
    </row>
    <row r="752" spans="2:5" s="571" customFormat="1" ht="24.75" hidden="1" customHeight="1" x14ac:dyDescent="0.2">
      <c r="B752" s="582"/>
      <c r="C752" s="582"/>
      <c r="D752" s="569" t="e">
        <f>+B752/C752*100</f>
        <v>#DIV/0!</v>
      </c>
      <c r="E752" s="244"/>
    </row>
    <row r="753" spans="2:5" s="571" customFormat="1" hidden="1" x14ac:dyDescent="0.2">
      <c r="B753" s="301" t="s">
        <v>906</v>
      </c>
      <c r="C753" s="244"/>
      <c r="D753" s="244"/>
      <c r="E753" s="244"/>
    </row>
    <row r="754" spans="2:5" s="571" customFormat="1" hidden="1" x14ac:dyDescent="0.2">
      <c r="B754" s="301"/>
      <c r="C754" s="244"/>
      <c r="D754" s="244"/>
      <c r="E754" s="244"/>
    </row>
    <row r="755" spans="2:5" s="571" customFormat="1" hidden="1" x14ac:dyDescent="0.2">
      <c r="B755" s="620" t="s">
        <v>253</v>
      </c>
      <c r="C755" s="620"/>
      <c r="D755" s="620"/>
      <c r="E755" s="263"/>
    </row>
    <row r="756" spans="2:5" s="571" customFormat="1" ht="29.25" hidden="1" customHeight="1" x14ac:dyDescent="0.2">
      <c r="B756" s="621" t="s">
        <v>931</v>
      </c>
      <c r="C756" s="621"/>
      <c r="D756" s="621"/>
      <c r="E756" s="560"/>
    </row>
    <row r="757" spans="2:5" s="571" customFormat="1" ht="14.25" hidden="1" thickTop="1" thickBot="1" x14ac:dyDescent="0.25">
      <c r="B757" s="558" t="s">
        <v>0</v>
      </c>
      <c r="C757" s="558" t="s">
        <v>90</v>
      </c>
      <c r="D757" s="558" t="s">
        <v>985</v>
      </c>
      <c r="E757" s="244"/>
    </row>
    <row r="758" spans="2:5" s="571" customFormat="1" ht="37.5" hidden="1" thickTop="1" thickBot="1" x14ac:dyDescent="0.25">
      <c r="B758" s="558" t="s">
        <v>1124</v>
      </c>
      <c r="C758" s="558" t="s">
        <v>1119</v>
      </c>
      <c r="D758" s="558" t="s">
        <v>252</v>
      </c>
      <c r="E758" s="244"/>
    </row>
    <row r="759" spans="2:5" s="571" customFormat="1" ht="24" hidden="1" customHeight="1" x14ac:dyDescent="0.2">
      <c r="B759" s="582"/>
      <c r="C759" s="582"/>
      <c r="D759" s="569" t="e">
        <f>+B759/C759*100</f>
        <v>#DIV/0!</v>
      </c>
      <c r="E759" s="244"/>
    </row>
    <row r="760" spans="2:5" s="571" customFormat="1" hidden="1" x14ac:dyDescent="0.2">
      <c r="B760" s="301" t="s">
        <v>906</v>
      </c>
      <c r="C760" s="244"/>
      <c r="D760" s="244"/>
      <c r="E760" s="244"/>
    </row>
    <row r="761" spans="2:5" s="571" customFormat="1" hidden="1" x14ac:dyDescent="0.2">
      <c r="B761" s="301"/>
      <c r="C761" s="244"/>
      <c r="D761" s="244"/>
      <c r="E761" s="244"/>
    </row>
    <row r="762" spans="2:5" s="571" customFormat="1" hidden="1" x14ac:dyDescent="0.2">
      <c r="B762" s="301"/>
      <c r="C762" s="244"/>
      <c r="D762" s="244"/>
      <c r="E762" s="244"/>
    </row>
    <row r="763" spans="2:5" s="571" customFormat="1" hidden="1" x14ac:dyDescent="0.2">
      <c r="B763" s="301"/>
      <c r="C763" s="244"/>
      <c r="D763" s="244"/>
      <c r="E763" s="244"/>
    </row>
    <row r="764" spans="2:5" s="571" customFormat="1" hidden="1" x14ac:dyDescent="0.2">
      <c r="B764" s="620" t="s">
        <v>933</v>
      </c>
      <c r="C764" s="620"/>
      <c r="D764" s="620"/>
      <c r="E764" s="263"/>
    </row>
    <row r="765" spans="2:5" s="571" customFormat="1" ht="27.75" hidden="1" customHeight="1" x14ac:dyDescent="0.2">
      <c r="B765" s="621" t="s">
        <v>934</v>
      </c>
      <c r="C765" s="621"/>
      <c r="D765" s="621"/>
      <c r="E765" s="560"/>
    </row>
    <row r="766" spans="2:5" s="571" customFormat="1" ht="14.25" hidden="1" thickTop="1" thickBot="1" x14ac:dyDescent="0.25">
      <c r="B766" s="558" t="s">
        <v>0</v>
      </c>
      <c r="C766" s="558" t="s">
        <v>90</v>
      </c>
      <c r="D766" s="558" t="s">
        <v>251</v>
      </c>
      <c r="E766" s="244"/>
    </row>
    <row r="767" spans="2:5" s="571" customFormat="1" ht="37.5" hidden="1" thickTop="1" thickBot="1" x14ac:dyDescent="0.25">
      <c r="B767" s="558" t="s">
        <v>1125</v>
      </c>
      <c r="C767" s="558" t="s">
        <v>1123</v>
      </c>
      <c r="D767" s="558" t="s">
        <v>252</v>
      </c>
      <c r="E767" s="244"/>
    </row>
    <row r="768" spans="2:5" s="571" customFormat="1" ht="24" hidden="1" customHeight="1" x14ac:dyDescent="0.2">
      <c r="B768" s="582"/>
      <c r="C768" s="582"/>
      <c r="D768" s="569" t="e">
        <f>+B768/C768*100</f>
        <v>#DIV/0!</v>
      </c>
      <c r="E768" s="244"/>
    </row>
    <row r="769" spans="1:14" s="571" customFormat="1" hidden="1" x14ac:dyDescent="0.2">
      <c r="B769" s="301" t="s">
        <v>906</v>
      </c>
      <c r="C769" s="244"/>
      <c r="D769" s="244"/>
      <c r="E769" s="244"/>
    </row>
    <row r="770" spans="1:14" s="571" customFormat="1" hidden="1" x14ac:dyDescent="0.2">
      <c r="B770" s="301"/>
      <c r="C770" s="244"/>
      <c r="D770" s="244"/>
      <c r="E770" s="244"/>
    </row>
    <row r="771" spans="1:14" s="571" customFormat="1" hidden="1" x14ac:dyDescent="0.2"/>
    <row r="772" spans="1:14" s="571" customFormat="1" ht="15" hidden="1" x14ac:dyDescent="0.25">
      <c r="A772" s="576" t="s">
        <v>254</v>
      </c>
    </row>
    <row r="773" spans="1:14" s="571" customFormat="1" ht="15" hidden="1" x14ac:dyDescent="0.25">
      <c r="A773" s="575" t="s">
        <v>259</v>
      </c>
    </row>
    <row r="774" spans="1:14" s="571" customFormat="1" ht="15" hidden="1" x14ac:dyDescent="0.25">
      <c r="A774" s="576" t="s">
        <v>1024</v>
      </c>
    </row>
    <row r="775" spans="1:14" s="571" customFormat="1" hidden="1" x14ac:dyDescent="0.2"/>
    <row r="776" spans="1:14" s="571" customFormat="1" hidden="1" x14ac:dyDescent="0.2"/>
    <row r="777" spans="1:14" s="571" customFormat="1" ht="12.75" hidden="1" customHeight="1" x14ac:dyDescent="0.2">
      <c r="A777" s="606" t="s">
        <v>260</v>
      </c>
      <c r="B777" s="606" t="s">
        <v>1</v>
      </c>
      <c r="C777" s="606" t="s">
        <v>1</v>
      </c>
      <c r="D777" s="606" t="s">
        <v>1</v>
      </c>
      <c r="E777" s="606" t="s">
        <v>1</v>
      </c>
      <c r="F777" s="606" t="s">
        <v>1</v>
      </c>
      <c r="G777" s="606" t="s">
        <v>1</v>
      </c>
      <c r="H777" s="606" t="s">
        <v>1</v>
      </c>
      <c r="I777" s="606" t="s">
        <v>1</v>
      </c>
      <c r="J777" s="606" t="s">
        <v>1</v>
      </c>
      <c r="K777" s="606" t="s">
        <v>1</v>
      </c>
      <c r="L777" s="606" t="s">
        <v>1</v>
      </c>
      <c r="M777" s="606" t="s">
        <v>1</v>
      </c>
      <c r="N777" s="606" t="s">
        <v>1</v>
      </c>
    </row>
    <row r="778" spans="1:14" s="571" customFormat="1" ht="12.75" hidden="1" customHeight="1" x14ac:dyDescent="0.2">
      <c r="A778" s="606" t="s">
        <v>208</v>
      </c>
      <c r="B778" s="606" t="s">
        <v>1</v>
      </c>
      <c r="C778" s="606" t="s">
        <v>1</v>
      </c>
      <c r="D778" s="606" t="s">
        <v>1</v>
      </c>
      <c r="E778" s="606" t="s">
        <v>1</v>
      </c>
      <c r="F778" s="606" t="s">
        <v>1</v>
      </c>
      <c r="G778" s="606" t="s">
        <v>1</v>
      </c>
      <c r="H778" s="606" t="s">
        <v>1</v>
      </c>
      <c r="I778" s="606" t="s">
        <v>1</v>
      </c>
      <c r="J778" s="606" t="s">
        <v>1</v>
      </c>
      <c r="K778" s="606" t="s">
        <v>1</v>
      </c>
      <c r="L778" s="606" t="s">
        <v>1</v>
      </c>
      <c r="M778" s="606" t="s">
        <v>1</v>
      </c>
      <c r="N778" s="606" t="s">
        <v>1</v>
      </c>
    </row>
    <row r="779" spans="1:14" s="571" customFormat="1" ht="13.5" hidden="1" customHeight="1" x14ac:dyDescent="0.2">
      <c r="A779" s="607" t="s">
        <v>255</v>
      </c>
      <c r="B779" s="607" t="s">
        <v>1</v>
      </c>
      <c r="C779" s="607" t="s">
        <v>1</v>
      </c>
      <c r="D779" s="607" t="s">
        <v>1</v>
      </c>
      <c r="E779" s="607" t="s">
        <v>1</v>
      </c>
      <c r="F779" s="607" t="s">
        <v>1</v>
      </c>
      <c r="G779" s="607" t="s">
        <v>1</v>
      </c>
      <c r="H779" s="607" t="s">
        <v>1</v>
      </c>
      <c r="I779" s="607" t="s">
        <v>1</v>
      </c>
      <c r="J779" s="607" t="s">
        <v>1</v>
      </c>
      <c r="K779" s="607" t="s">
        <v>1</v>
      </c>
      <c r="L779" s="607" t="s">
        <v>1</v>
      </c>
      <c r="M779" s="607" t="s">
        <v>1</v>
      </c>
      <c r="N779" s="607" t="s">
        <v>1</v>
      </c>
    </row>
    <row r="780" spans="1:14" s="571" customFormat="1" ht="23.1" hidden="1" customHeight="1" x14ac:dyDescent="0.2">
      <c r="A780" s="593" t="s">
        <v>189</v>
      </c>
      <c r="B780" s="593" t="s">
        <v>209</v>
      </c>
      <c r="C780" s="617" t="s">
        <v>210</v>
      </c>
      <c r="D780" s="618" t="s">
        <v>1</v>
      </c>
      <c r="E780" s="618" t="s">
        <v>1</v>
      </c>
      <c r="F780" s="618" t="s">
        <v>1</v>
      </c>
      <c r="G780" s="618" t="s">
        <v>1</v>
      </c>
      <c r="H780" s="618" t="s">
        <v>1</v>
      </c>
      <c r="I780" s="618" t="s">
        <v>1</v>
      </c>
      <c r="J780" s="618" t="s">
        <v>1</v>
      </c>
      <c r="K780" s="618" t="s">
        <v>1</v>
      </c>
      <c r="L780" s="619" t="s">
        <v>1</v>
      </c>
      <c r="M780" s="593" t="s">
        <v>216</v>
      </c>
      <c r="N780" s="593" t="s">
        <v>879</v>
      </c>
    </row>
    <row r="781" spans="1:14" s="571" customFormat="1" ht="56.1" hidden="1" customHeight="1" x14ac:dyDescent="0.2">
      <c r="A781" s="593" t="s">
        <v>1</v>
      </c>
      <c r="B781" s="593" t="s">
        <v>1</v>
      </c>
      <c r="C781" s="558" t="s">
        <v>93</v>
      </c>
      <c r="D781" s="558" t="s">
        <v>92</v>
      </c>
      <c r="E781" s="558" t="s">
        <v>91</v>
      </c>
      <c r="F781" s="558" t="s">
        <v>90</v>
      </c>
      <c r="G781" s="558" t="s">
        <v>0</v>
      </c>
      <c r="H781" s="558" t="s">
        <v>211</v>
      </c>
      <c r="I781" s="558" t="s">
        <v>212</v>
      </c>
      <c r="J781" s="558" t="s">
        <v>213</v>
      </c>
      <c r="K781" s="558" t="s">
        <v>214</v>
      </c>
      <c r="L781" s="558" t="s">
        <v>215</v>
      </c>
      <c r="M781" s="593" t="s">
        <v>1</v>
      </c>
      <c r="N781" s="593" t="s">
        <v>1</v>
      </c>
    </row>
    <row r="782" spans="1:14" s="571" customFormat="1" ht="72" hidden="1" customHeight="1" x14ac:dyDescent="0.2">
      <c r="A782" s="593" t="s">
        <v>1</v>
      </c>
      <c r="B782" s="593" t="s">
        <v>1</v>
      </c>
      <c r="C782" s="558" t="s">
        <v>218</v>
      </c>
      <c r="D782" s="558" t="s">
        <v>219</v>
      </c>
      <c r="E782" s="558" t="s">
        <v>220</v>
      </c>
      <c r="F782" s="558" t="s">
        <v>221</v>
      </c>
      <c r="G782" s="558" t="s">
        <v>222</v>
      </c>
      <c r="H782" s="558" t="s">
        <v>223</v>
      </c>
      <c r="I782" s="558" t="s">
        <v>224</v>
      </c>
      <c r="J782" s="558" t="s">
        <v>225</v>
      </c>
      <c r="K782" s="558" t="s">
        <v>226</v>
      </c>
      <c r="L782" s="558" t="s">
        <v>227</v>
      </c>
      <c r="M782" s="558" t="s">
        <v>228</v>
      </c>
      <c r="N782" s="593" t="s">
        <v>1</v>
      </c>
    </row>
    <row r="783" spans="1:14" s="571" customFormat="1" ht="89.25" hidden="1" customHeight="1" x14ac:dyDescent="0.2">
      <c r="A783" s="572" t="s">
        <v>0</v>
      </c>
      <c r="B783" s="572" t="s">
        <v>1098</v>
      </c>
      <c r="C783" s="572"/>
      <c r="D783" s="572"/>
      <c r="E783" s="572"/>
      <c r="F783" s="572"/>
      <c r="G783" s="572"/>
      <c r="H783" s="572"/>
      <c r="I783" s="572"/>
      <c r="J783" s="23">
        <f>SUM(C783:I783)</f>
        <v>0</v>
      </c>
      <c r="K783" s="23">
        <f>SUM(C783:G783)</f>
        <v>0</v>
      </c>
      <c r="L783" s="23">
        <f t="shared" ref="L783:L791" si="88">+C783*5+D783*4+E783*3+F783*2+G783*1</f>
        <v>0</v>
      </c>
      <c r="M783" s="570" t="e">
        <f t="shared" ref="M783:M791" si="89">+L783/K783</f>
        <v>#DIV/0!</v>
      </c>
      <c r="N783" s="570" t="e">
        <f>+M783*2</f>
        <v>#DIV/0!</v>
      </c>
    </row>
    <row r="784" spans="1:14" s="571" customFormat="1" ht="59.25" hidden="1" customHeight="1" x14ac:dyDescent="0.2">
      <c r="A784" s="572" t="s">
        <v>90</v>
      </c>
      <c r="B784" s="572" t="s">
        <v>1099</v>
      </c>
      <c r="C784" s="41"/>
      <c r="D784" s="572"/>
      <c r="E784" s="572"/>
      <c r="F784" s="572"/>
      <c r="G784" s="572"/>
      <c r="H784" s="572"/>
      <c r="I784" s="572"/>
      <c r="J784" s="23">
        <f t="shared" ref="J784:J790" si="90">SUM(C784:I784)</f>
        <v>0</v>
      </c>
      <c r="K784" s="23">
        <f t="shared" ref="K784:K791" si="91">SUM(C784:G784)</f>
        <v>0</v>
      </c>
      <c r="L784" s="23">
        <f t="shared" si="88"/>
        <v>0</v>
      </c>
      <c r="M784" s="570" t="e">
        <f t="shared" si="89"/>
        <v>#DIV/0!</v>
      </c>
      <c r="N784" s="570" t="e">
        <f t="shared" ref="N784:N791" si="92">+M784*2</f>
        <v>#DIV/0!</v>
      </c>
    </row>
    <row r="785" spans="1:14" s="571" customFormat="1" ht="51" hidden="1" customHeight="1" x14ac:dyDescent="0.2">
      <c r="A785" s="572" t="s">
        <v>91</v>
      </c>
      <c r="B785" s="572" t="s">
        <v>1100</v>
      </c>
      <c r="C785" s="572"/>
      <c r="D785" s="572"/>
      <c r="E785" s="572"/>
      <c r="F785" s="572"/>
      <c r="G785" s="572"/>
      <c r="H785" s="572"/>
      <c r="I785" s="572"/>
      <c r="J785" s="23">
        <f t="shared" si="90"/>
        <v>0</v>
      </c>
      <c r="K785" s="23">
        <f t="shared" si="91"/>
        <v>0</v>
      </c>
      <c r="L785" s="23">
        <f t="shared" si="88"/>
        <v>0</v>
      </c>
      <c r="M785" s="570" t="e">
        <f t="shared" si="89"/>
        <v>#DIV/0!</v>
      </c>
      <c r="N785" s="570" t="e">
        <f t="shared" si="92"/>
        <v>#DIV/0!</v>
      </c>
    </row>
    <row r="786" spans="1:14" s="571" customFormat="1" ht="50.25" hidden="1" customHeight="1" x14ac:dyDescent="0.2">
      <c r="A786" s="572" t="s">
        <v>92</v>
      </c>
      <c r="B786" s="572" t="s">
        <v>1101</v>
      </c>
      <c r="C786" s="572"/>
      <c r="D786" s="572"/>
      <c r="E786" s="572"/>
      <c r="F786" s="572"/>
      <c r="G786" s="572"/>
      <c r="H786" s="572"/>
      <c r="I786" s="572"/>
      <c r="J786" s="23">
        <f t="shared" si="90"/>
        <v>0</v>
      </c>
      <c r="K786" s="23">
        <f t="shared" si="91"/>
        <v>0</v>
      </c>
      <c r="L786" s="23">
        <f t="shared" si="88"/>
        <v>0</v>
      </c>
      <c r="M786" s="570" t="e">
        <f t="shared" si="89"/>
        <v>#DIV/0!</v>
      </c>
      <c r="N786" s="570" t="e">
        <f t="shared" si="92"/>
        <v>#DIV/0!</v>
      </c>
    </row>
    <row r="787" spans="1:14" s="571" customFormat="1" ht="54.95" hidden="1" customHeight="1" x14ac:dyDescent="0.2">
      <c r="A787" s="572" t="s">
        <v>93</v>
      </c>
      <c r="B787" s="572" t="s">
        <v>1102</v>
      </c>
      <c r="C787" s="572"/>
      <c r="D787" s="572"/>
      <c r="E787" s="572"/>
      <c r="F787" s="572"/>
      <c r="G787" s="572"/>
      <c r="H787" s="572"/>
      <c r="I787" s="572"/>
      <c r="J787" s="23">
        <f t="shared" si="90"/>
        <v>0</v>
      </c>
      <c r="K787" s="23">
        <f t="shared" si="91"/>
        <v>0</v>
      </c>
      <c r="L787" s="23">
        <f t="shared" si="88"/>
        <v>0</v>
      </c>
      <c r="M787" s="570" t="e">
        <f t="shared" si="89"/>
        <v>#DIV/0!</v>
      </c>
      <c r="N787" s="570" t="e">
        <f t="shared" si="92"/>
        <v>#DIV/0!</v>
      </c>
    </row>
    <row r="788" spans="1:14" s="571" customFormat="1" ht="54.95" hidden="1" customHeight="1" x14ac:dyDescent="0.2">
      <c r="A788" s="572" t="s">
        <v>94</v>
      </c>
      <c r="B788" s="572" t="s">
        <v>1103</v>
      </c>
      <c r="C788" s="572"/>
      <c r="D788" s="572"/>
      <c r="E788" s="572"/>
      <c r="F788" s="572"/>
      <c r="G788" s="572"/>
      <c r="H788" s="572"/>
      <c r="I788" s="572"/>
      <c r="J788" s="23">
        <f t="shared" si="90"/>
        <v>0</v>
      </c>
      <c r="K788" s="23">
        <f t="shared" si="91"/>
        <v>0</v>
      </c>
      <c r="L788" s="23">
        <f t="shared" si="88"/>
        <v>0</v>
      </c>
      <c r="M788" s="570" t="e">
        <f t="shared" si="89"/>
        <v>#DIV/0!</v>
      </c>
      <c r="N788" s="570" t="e">
        <f t="shared" si="92"/>
        <v>#DIV/0!</v>
      </c>
    </row>
    <row r="789" spans="1:14" s="571" customFormat="1" ht="48" hidden="1" customHeight="1" x14ac:dyDescent="0.2">
      <c r="A789" s="572" t="s">
        <v>95</v>
      </c>
      <c r="B789" s="572" t="s">
        <v>256</v>
      </c>
      <c r="C789" s="572"/>
      <c r="D789" s="572"/>
      <c r="E789" s="572"/>
      <c r="F789" s="572"/>
      <c r="G789" s="572"/>
      <c r="H789" s="572"/>
      <c r="I789" s="572"/>
      <c r="J789" s="23">
        <f t="shared" si="90"/>
        <v>0</v>
      </c>
      <c r="K789" s="23">
        <f t="shared" si="91"/>
        <v>0</v>
      </c>
      <c r="L789" s="23">
        <f t="shared" si="88"/>
        <v>0</v>
      </c>
      <c r="M789" s="570" t="e">
        <f t="shared" si="89"/>
        <v>#DIV/0!</v>
      </c>
      <c r="N789" s="570" t="e">
        <f t="shared" si="92"/>
        <v>#DIV/0!</v>
      </c>
    </row>
    <row r="790" spans="1:14" s="571" customFormat="1" ht="50.25" hidden="1" customHeight="1" x14ac:dyDescent="0.2">
      <c r="A790" s="572" t="s">
        <v>123</v>
      </c>
      <c r="B790" s="572" t="s">
        <v>1104</v>
      </c>
      <c r="C790" s="572"/>
      <c r="D790" s="572"/>
      <c r="E790" s="572"/>
      <c r="F790" s="572"/>
      <c r="G790" s="572"/>
      <c r="H790" s="572"/>
      <c r="I790" s="572"/>
      <c r="J790" s="23">
        <f t="shared" si="90"/>
        <v>0</v>
      </c>
      <c r="K790" s="23">
        <f t="shared" si="91"/>
        <v>0</v>
      </c>
      <c r="L790" s="23">
        <f t="shared" si="88"/>
        <v>0</v>
      </c>
      <c r="M790" s="570" t="e">
        <f t="shared" si="89"/>
        <v>#DIV/0!</v>
      </c>
      <c r="N790" s="570" t="e">
        <f t="shared" si="92"/>
        <v>#DIV/0!</v>
      </c>
    </row>
    <row r="791" spans="1:14" s="571" customFormat="1" ht="14.25" hidden="1" thickTop="1" thickBot="1" x14ac:dyDescent="0.25">
      <c r="A791" s="615" t="s">
        <v>195</v>
      </c>
      <c r="B791" s="615" t="s">
        <v>1</v>
      </c>
      <c r="C791" s="15">
        <f>SUM(C783:C790)</f>
        <v>0</v>
      </c>
      <c r="D791" s="15">
        <f t="shared" ref="D791:J791" si="93">SUM(D783:D790)</f>
        <v>0</v>
      </c>
      <c r="E791" s="15">
        <f t="shared" si="93"/>
        <v>0</v>
      </c>
      <c r="F791" s="15">
        <f t="shared" si="93"/>
        <v>0</v>
      </c>
      <c r="G791" s="15">
        <f t="shared" si="93"/>
        <v>0</v>
      </c>
      <c r="H791" s="15">
        <f t="shared" si="93"/>
        <v>0</v>
      </c>
      <c r="I791" s="15">
        <f t="shared" si="93"/>
        <v>0</v>
      </c>
      <c r="J791" s="15">
        <f t="shared" si="93"/>
        <v>0</v>
      </c>
      <c r="K791" s="23">
        <f t="shared" si="91"/>
        <v>0</v>
      </c>
      <c r="L791" s="23">
        <f t="shared" si="88"/>
        <v>0</v>
      </c>
      <c r="M791" s="570" t="e">
        <f t="shared" si="89"/>
        <v>#DIV/0!</v>
      </c>
      <c r="N791" s="570" t="e">
        <f t="shared" si="92"/>
        <v>#DIV/0!</v>
      </c>
    </row>
    <row r="792" spans="1:14" s="571" customFormat="1" ht="14.25" hidden="1" thickTop="1" thickBot="1" x14ac:dyDescent="0.25">
      <c r="A792" s="615" t="s">
        <v>237</v>
      </c>
      <c r="B792" s="615" t="s">
        <v>1</v>
      </c>
      <c r="C792" s="561" t="s">
        <v>238</v>
      </c>
      <c r="D792" s="561" t="s">
        <v>239</v>
      </c>
      <c r="E792" s="561" t="s">
        <v>240</v>
      </c>
      <c r="F792" s="561" t="s">
        <v>241</v>
      </c>
      <c r="G792" s="561" t="s">
        <v>242</v>
      </c>
      <c r="H792" s="561" t="s">
        <v>243</v>
      </c>
      <c r="I792" s="561" t="s">
        <v>244</v>
      </c>
      <c r="J792" s="561" t="s">
        <v>20</v>
      </c>
      <c r="K792" s="561"/>
      <c r="L792" s="561" t="s">
        <v>245</v>
      </c>
      <c r="M792" s="561" t="s">
        <v>20</v>
      </c>
      <c r="N792" s="561" t="s">
        <v>20</v>
      </c>
    </row>
    <row r="793" spans="1:14" s="571" customFormat="1" ht="14.25" hidden="1" thickTop="1" thickBot="1" x14ac:dyDescent="0.25">
      <c r="A793" s="615" t="s">
        <v>20</v>
      </c>
      <c r="B793" s="615" t="s">
        <v>1</v>
      </c>
      <c r="C793" s="570" t="e">
        <f>+C791/J791*100</f>
        <v>#DIV/0!</v>
      </c>
      <c r="D793" s="570" t="e">
        <f>+D791/J791*100</f>
        <v>#DIV/0!</v>
      </c>
      <c r="E793" s="570" t="e">
        <f>+E791/J791*100</f>
        <v>#DIV/0!</v>
      </c>
      <c r="F793" s="570" t="e">
        <f>+F791/J791*100</f>
        <v>#DIV/0!</v>
      </c>
      <c r="G793" s="570" t="e">
        <f>+G791/J791*100</f>
        <v>#DIV/0!</v>
      </c>
      <c r="H793" s="570" t="e">
        <f>+H791/J791*100</f>
        <v>#DIV/0!</v>
      </c>
      <c r="I793" s="570" t="e">
        <f>+I791/J791*100</f>
        <v>#DIV/0!</v>
      </c>
      <c r="J793" s="570" t="e">
        <f>SUM(C793:I793)</f>
        <v>#DIV/0!</v>
      </c>
      <c r="K793" s="570"/>
      <c r="L793" s="570" t="e">
        <f>+C793+D793</f>
        <v>#DIV/0!</v>
      </c>
      <c r="M793" s="561"/>
      <c r="N793" s="561"/>
    </row>
    <row r="794" spans="1:14" s="571" customFormat="1" hidden="1" x14ac:dyDescent="0.2"/>
    <row r="795" spans="1:14" s="571" customFormat="1" hidden="1" x14ac:dyDescent="0.2"/>
    <row r="796" spans="1:14" s="571" customFormat="1" ht="15" hidden="1" x14ac:dyDescent="0.25">
      <c r="A796" s="575" t="s">
        <v>935</v>
      </c>
    </row>
    <row r="797" spans="1:14" s="571" customFormat="1" ht="15" hidden="1" x14ac:dyDescent="0.25">
      <c r="A797" s="576" t="s">
        <v>1024</v>
      </c>
    </row>
    <row r="798" spans="1:14" s="571" customFormat="1" hidden="1" x14ac:dyDescent="0.2"/>
    <row r="799" spans="1:14" s="571" customFormat="1" hidden="1" x14ac:dyDescent="0.2"/>
    <row r="800" spans="1:14" s="571" customFormat="1" ht="12.75" hidden="1" customHeight="1" x14ac:dyDescent="0.2">
      <c r="A800" s="606" t="s">
        <v>936</v>
      </c>
      <c r="B800" s="606" t="s">
        <v>1</v>
      </c>
      <c r="C800" s="606" t="s">
        <v>1</v>
      </c>
      <c r="D800" s="606" t="s">
        <v>1</v>
      </c>
      <c r="E800" s="606" t="s">
        <v>1</v>
      </c>
      <c r="F800" s="606" t="s">
        <v>1</v>
      </c>
      <c r="G800" s="606" t="s">
        <v>1</v>
      </c>
      <c r="H800" s="606" t="s">
        <v>1</v>
      </c>
      <c r="I800" s="606" t="s">
        <v>1</v>
      </c>
      <c r="J800" s="606" t="s">
        <v>1</v>
      </c>
      <c r="K800" s="606" t="s">
        <v>1</v>
      </c>
      <c r="L800" s="606" t="s">
        <v>1</v>
      </c>
      <c r="M800" s="606" t="s">
        <v>1</v>
      </c>
      <c r="N800" s="606" t="s">
        <v>1</v>
      </c>
    </row>
    <row r="801" spans="1:14" s="571" customFormat="1" ht="12.75" hidden="1" customHeight="1" x14ac:dyDescent="0.2">
      <c r="A801" s="606" t="s">
        <v>208</v>
      </c>
      <c r="B801" s="606" t="s">
        <v>1</v>
      </c>
      <c r="C801" s="606" t="s">
        <v>1</v>
      </c>
      <c r="D801" s="606" t="s">
        <v>1</v>
      </c>
      <c r="E801" s="606" t="s">
        <v>1</v>
      </c>
      <c r="F801" s="606" t="s">
        <v>1</v>
      </c>
      <c r="G801" s="606" t="s">
        <v>1</v>
      </c>
      <c r="H801" s="606" t="s">
        <v>1</v>
      </c>
      <c r="I801" s="606" t="s">
        <v>1</v>
      </c>
      <c r="J801" s="606" t="s">
        <v>1</v>
      </c>
      <c r="K801" s="606" t="s">
        <v>1</v>
      </c>
      <c r="L801" s="606" t="s">
        <v>1</v>
      </c>
      <c r="M801" s="606" t="s">
        <v>1</v>
      </c>
      <c r="N801" s="606" t="s">
        <v>1</v>
      </c>
    </row>
    <row r="802" spans="1:14" s="571" customFormat="1" ht="13.5" hidden="1" customHeight="1" x14ac:dyDescent="0.2">
      <c r="A802" s="559" t="s">
        <v>257</v>
      </c>
      <c r="B802" s="559" t="s">
        <v>1</v>
      </c>
      <c r="C802" s="559" t="s">
        <v>1</v>
      </c>
      <c r="D802" s="559" t="s">
        <v>1</v>
      </c>
      <c r="E802" s="559" t="s">
        <v>1</v>
      </c>
      <c r="F802" s="559" t="s">
        <v>1</v>
      </c>
      <c r="G802" s="559" t="s">
        <v>1</v>
      </c>
      <c r="H802" s="559" t="s">
        <v>1</v>
      </c>
      <c r="I802" s="559" t="s">
        <v>1</v>
      </c>
      <c r="J802" s="559" t="s">
        <v>1</v>
      </c>
      <c r="K802" s="559" t="s">
        <v>1</v>
      </c>
      <c r="L802" s="559" t="s">
        <v>1</v>
      </c>
      <c r="M802" s="559" t="s">
        <v>1</v>
      </c>
      <c r="N802" s="559" t="s">
        <v>1</v>
      </c>
    </row>
    <row r="803" spans="1:14" s="571" customFormat="1" ht="23.1" hidden="1" customHeight="1" x14ac:dyDescent="0.2">
      <c r="A803" s="593" t="s">
        <v>189</v>
      </c>
      <c r="B803" s="593" t="s">
        <v>209</v>
      </c>
      <c r="C803" s="617" t="s">
        <v>210</v>
      </c>
      <c r="D803" s="618" t="s">
        <v>1</v>
      </c>
      <c r="E803" s="618" t="s">
        <v>1</v>
      </c>
      <c r="F803" s="618" t="s">
        <v>1</v>
      </c>
      <c r="G803" s="618" t="s">
        <v>1</v>
      </c>
      <c r="H803" s="618" t="s">
        <v>1</v>
      </c>
      <c r="I803" s="618" t="s">
        <v>1</v>
      </c>
      <c r="J803" s="618" t="s">
        <v>1</v>
      </c>
      <c r="K803" s="618" t="s">
        <v>1</v>
      </c>
      <c r="L803" s="619" t="s">
        <v>1</v>
      </c>
      <c r="M803" s="593" t="s">
        <v>216</v>
      </c>
      <c r="N803" s="593" t="s">
        <v>878</v>
      </c>
    </row>
    <row r="804" spans="1:14" s="571" customFormat="1" ht="56.1" hidden="1" customHeight="1" x14ac:dyDescent="0.2">
      <c r="A804" s="593" t="s">
        <v>1</v>
      </c>
      <c r="B804" s="593" t="s">
        <v>1</v>
      </c>
      <c r="C804" s="558" t="s">
        <v>93</v>
      </c>
      <c r="D804" s="558" t="s">
        <v>92</v>
      </c>
      <c r="E804" s="558" t="s">
        <v>91</v>
      </c>
      <c r="F804" s="558" t="s">
        <v>90</v>
      </c>
      <c r="G804" s="558" t="s">
        <v>0</v>
      </c>
      <c r="H804" s="558" t="s">
        <v>211</v>
      </c>
      <c r="I804" s="558" t="s">
        <v>212</v>
      </c>
      <c r="J804" s="558" t="s">
        <v>213</v>
      </c>
      <c r="K804" s="558" t="s">
        <v>214</v>
      </c>
      <c r="L804" s="558" t="s">
        <v>215</v>
      </c>
      <c r="M804" s="593" t="s">
        <v>1</v>
      </c>
      <c r="N804" s="593" t="s">
        <v>1</v>
      </c>
    </row>
    <row r="805" spans="1:14" s="571" customFormat="1" ht="72" hidden="1" customHeight="1" x14ac:dyDescent="0.2">
      <c r="A805" s="593" t="s">
        <v>1</v>
      </c>
      <c r="B805" s="593" t="s">
        <v>1</v>
      </c>
      <c r="C805" s="558" t="s">
        <v>218</v>
      </c>
      <c r="D805" s="558" t="s">
        <v>219</v>
      </c>
      <c r="E805" s="558" t="s">
        <v>220</v>
      </c>
      <c r="F805" s="558" t="s">
        <v>221</v>
      </c>
      <c r="G805" s="558" t="s">
        <v>222</v>
      </c>
      <c r="H805" s="558" t="s">
        <v>223</v>
      </c>
      <c r="I805" s="558" t="s">
        <v>224</v>
      </c>
      <c r="J805" s="558" t="s">
        <v>225</v>
      </c>
      <c r="K805" s="558" t="s">
        <v>226</v>
      </c>
      <c r="L805" s="558" t="s">
        <v>227</v>
      </c>
      <c r="M805" s="558" t="s">
        <v>228</v>
      </c>
      <c r="N805" s="593" t="s">
        <v>1</v>
      </c>
    </row>
    <row r="806" spans="1:14" s="571" customFormat="1" ht="98.25" hidden="1" customHeight="1" x14ac:dyDescent="0.2">
      <c r="A806" s="572" t="s">
        <v>0</v>
      </c>
      <c r="B806" s="572" t="s">
        <v>1090</v>
      </c>
      <c r="C806" s="572"/>
      <c r="D806" s="572"/>
      <c r="E806" s="572"/>
      <c r="F806" s="572"/>
      <c r="G806" s="572"/>
      <c r="H806" s="572"/>
      <c r="I806" s="572"/>
      <c r="J806" s="23">
        <f>SUM(C806:I806)</f>
        <v>0</v>
      </c>
      <c r="K806" s="23">
        <f>SUM(C806:G806)</f>
        <v>0</v>
      </c>
      <c r="L806" s="23">
        <f t="shared" ref="L806:L814" si="94">+C806*5+D806*4+E806*3+F806*2+G806*1</f>
        <v>0</v>
      </c>
      <c r="M806" s="561" t="e">
        <f t="shared" ref="M806:M814" si="95">+L806/K806</f>
        <v>#DIV/0!</v>
      </c>
      <c r="N806" s="561" t="e">
        <f>+M806*2</f>
        <v>#DIV/0!</v>
      </c>
    </row>
    <row r="807" spans="1:14" s="571" customFormat="1" ht="73.5" hidden="1" customHeight="1" x14ac:dyDescent="0.2">
      <c r="A807" s="572" t="s">
        <v>90</v>
      </c>
      <c r="B807" s="572" t="s">
        <v>1091</v>
      </c>
      <c r="C807" s="572"/>
      <c r="D807" s="572"/>
      <c r="E807" s="572"/>
      <c r="F807" s="572"/>
      <c r="G807" s="572"/>
      <c r="H807" s="572"/>
      <c r="I807" s="572"/>
      <c r="J807" s="23">
        <f t="shared" ref="J807:J813" si="96">SUM(C807:I807)</f>
        <v>0</v>
      </c>
      <c r="K807" s="23">
        <f t="shared" ref="K807:K813" si="97">SUM(C807:G807)</f>
        <v>0</v>
      </c>
      <c r="L807" s="23">
        <f t="shared" si="94"/>
        <v>0</v>
      </c>
      <c r="M807" s="561" t="e">
        <f t="shared" si="95"/>
        <v>#DIV/0!</v>
      </c>
      <c r="N807" s="561" t="e">
        <f t="shared" ref="N807:N813" si="98">+M807*2</f>
        <v>#DIV/0!</v>
      </c>
    </row>
    <row r="808" spans="1:14" s="571" customFormat="1" ht="66" hidden="1" customHeight="1" x14ac:dyDescent="0.2">
      <c r="A808" s="572" t="s">
        <v>91</v>
      </c>
      <c r="B808" s="572" t="s">
        <v>1092</v>
      </c>
      <c r="C808" s="572"/>
      <c r="D808" s="572"/>
      <c r="E808" s="572"/>
      <c r="F808" s="572"/>
      <c r="G808" s="572"/>
      <c r="H808" s="572"/>
      <c r="I808" s="572"/>
      <c r="J808" s="23">
        <f t="shared" si="96"/>
        <v>0</v>
      </c>
      <c r="K808" s="23">
        <f t="shared" si="97"/>
        <v>0</v>
      </c>
      <c r="L808" s="23">
        <f t="shared" si="94"/>
        <v>0</v>
      </c>
      <c r="M808" s="561" t="e">
        <f t="shared" si="95"/>
        <v>#DIV/0!</v>
      </c>
      <c r="N808" s="561" t="e">
        <f t="shared" si="98"/>
        <v>#DIV/0!</v>
      </c>
    </row>
    <row r="809" spans="1:14" s="571" customFormat="1" ht="54.95" hidden="1" customHeight="1" x14ac:dyDescent="0.2">
      <c r="A809" s="572" t="s">
        <v>92</v>
      </c>
      <c r="B809" s="572" t="s">
        <v>1093</v>
      </c>
      <c r="C809" s="572"/>
      <c r="D809" s="572"/>
      <c r="E809" s="572"/>
      <c r="F809" s="572"/>
      <c r="G809" s="572"/>
      <c r="H809" s="572"/>
      <c r="I809" s="572"/>
      <c r="J809" s="23">
        <f t="shared" si="96"/>
        <v>0</v>
      </c>
      <c r="K809" s="23">
        <f t="shared" si="97"/>
        <v>0</v>
      </c>
      <c r="L809" s="23">
        <f t="shared" si="94"/>
        <v>0</v>
      </c>
      <c r="M809" s="561" t="e">
        <f t="shared" si="95"/>
        <v>#DIV/0!</v>
      </c>
      <c r="N809" s="561" t="e">
        <f t="shared" si="98"/>
        <v>#DIV/0!</v>
      </c>
    </row>
    <row r="810" spans="1:14" s="571" customFormat="1" ht="54.95" hidden="1" customHeight="1" x14ac:dyDescent="0.2">
      <c r="A810" s="572" t="s">
        <v>93</v>
      </c>
      <c r="B810" s="572" t="s">
        <v>1094</v>
      </c>
      <c r="C810" s="572"/>
      <c r="D810" s="572"/>
      <c r="E810" s="572"/>
      <c r="F810" s="572"/>
      <c r="G810" s="572"/>
      <c r="H810" s="572"/>
      <c r="I810" s="572"/>
      <c r="J810" s="23">
        <f t="shared" si="96"/>
        <v>0</v>
      </c>
      <c r="K810" s="23">
        <f t="shared" si="97"/>
        <v>0</v>
      </c>
      <c r="L810" s="23">
        <f t="shared" si="94"/>
        <v>0</v>
      </c>
      <c r="M810" s="561" t="e">
        <f t="shared" si="95"/>
        <v>#DIV/0!</v>
      </c>
      <c r="N810" s="561" t="e">
        <f t="shared" si="98"/>
        <v>#DIV/0!</v>
      </c>
    </row>
    <row r="811" spans="1:14" s="571" customFormat="1" ht="54.95" hidden="1" customHeight="1" x14ac:dyDescent="0.2">
      <c r="A811" s="572" t="s">
        <v>94</v>
      </c>
      <c r="B811" s="572" t="s">
        <v>1095</v>
      </c>
      <c r="C811" s="572"/>
      <c r="D811" s="572"/>
      <c r="E811" s="572"/>
      <c r="F811" s="572"/>
      <c r="G811" s="572"/>
      <c r="H811" s="572"/>
      <c r="I811" s="572"/>
      <c r="J811" s="23">
        <f t="shared" si="96"/>
        <v>0</v>
      </c>
      <c r="K811" s="23">
        <f t="shared" si="97"/>
        <v>0</v>
      </c>
      <c r="L811" s="23">
        <f t="shared" si="94"/>
        <v>0</v>
      </c>
      <c r="M811" s="561" t="e">
        <f t="shared" si="95"/>
        <v>#DIV/0!</v>
      </c>
      <c r="N811" s="561" t="e">
        <f t="shared" si="98"/>
        <v>#DIV/0!</v>
      </c>
    </row>
    <row r="812" spans="1:14" s="571" customFormat="1" ht="54.95" hidden="1" customHeight="1" x14ac:dyDescent="0.2">
      <c r="A812" s="572" t="s">
        <v>95</v>
      </c>
      <c r="B812" s="572" t="s">
        <v>1096</v>
      </c>
      <c r="C812" s="572"/>
      <c r="D812" s="572"/>
      <c r="E812" s="572"/>
      <c r="F812" s="572"/>
      <c r="G812" s="572"/>
      <c r="H812" s="572"/>
      <c r="I812" s="572"/>
      <c r="J812" s="23">
        <f t="shared" si="96"/>
        <v>0</v>
      </c>
      <c r="K812" s="23">
        <f t="shared" si="97"/>
        <v>0</v>
      </c>
      <c r="L812" s="23">
        <f t="shared" si="94"/>
        <v>0</v>
      </c>
      <c r="M812" s="561" t="e">
        <f t="shared" si="95"/>
        <v>#DIV/0!</v>
      </c>
      <c r="N812" s="561" t="e">
        <f t="shared" si="98"/>
        <v>#DIV/0!</v>
      </c>
    </row>
    <row r="813" spans="1:14" s="571" customFormat="1" ht="54.95" hidden="1" customHeight="1" x14ac:dyDescent="0.2">
      <c r="A813" s="572" t="s">
        <v>123</v>
      </c>
      <c r="B813" s="572" t="s">
        <v>1097</v>
      </c>
      <c r="C813" s="572"/>
      <c r="D813" s="572"/>
      <c r="E813" s="572"/>
      <c r="F813" s="572"/>
      <c r="G813" s="572"/>
      <c r="H813" s="572"/>
      <c r="I813" s="572"/>
      <c r="J813" s="23">
        <f t="shared" si="96"/>
        <v>0</v>
      </c>
      <c r="K813" s="23">
        <f t="shared" si="97"/>
        <v>0</v>
      </c>
      <c r="L813" s="23">
        <f t="shared" si="94"/>
        <v>0</v>
      </c>
      <c r="M813" s="561" t="e">
        <f t="shared" si="95"/>
        <v>#DIV/0!</v>
      </c>
      <c r="N813" s="561" t="e">
        <f t="shared" si="98"/>
        <v>#DIV/0!</v>
      </c>
    </row>
    <row r="814" spans="1:14" s="571" customFormat="1" ht="14.25" hidden="1" thickTop="1" thickBot="1" x14ac:dyDescent="0.25">
      <c r="A814" s="615" t="s">
        <v>195</v>
      </c>
      <c r="B814" s="615" t="s">
        <v>1</v>
      </c>
      <c r="C814" s="15">
        <f>SUM(C806:C813)</f>
        <v>0</v>
      </c>
      <c r="D814" s="15">
        <f t="shared" ref="D814:J814" si="99">SUM(D806:D813)</f>
        <v>0</v>
      </c>
      <c r="E814" s="15">
        <f t="shared" si="99"/>
        <v>0</v>
      </c>
      <c r="F814" s="15">
        <f t="shared" si="99"/>
        <v>0</v>
      </c>
      <c r="G814" s="15">
        <f t="shared" si="99"/>
        <v>0</v>
      </c>
      <c r="H814" s="15">
        <f t="shared" si="99"/>
        <v>0</v>
      </c>
      <c r="I814" s="15">
        <f t="shared" si="99"/>
        <v>0</v>
      </c>
      <c r="J814" s="15">
        <f t="shared" si="99"/>
        <v>0</v>
      </c>
      <c r="K814" s="23">
        <f>SUM(C814:G814)</f>
        <v>0</v>
      </c>
      <c r="L814" s="23">
        <f t="shared" si="94"/>
        <v>0</v>
      </c>
      <c r="M814" s="561" t="e">
        <f t="shared" si="95"/>
        <v>#DIV/0!</v>
      </c>
      <c r="N814" s="561" t="e">
        <f>+M814*2</f>
        <v>#DIV/0!</v>
      </c>
    </row>
    <row r="815" spans="1:14" s="571" customFormat="1" ht="14.25" hidden="1" thickTop="1" thickBot="1" x14ac:dyDescent="0.25">
      <c r="A815" s="615" t="s">
        <v>237</v>
      </c>
      <c r="B815" s="615" t="s">
        <v>1</v>
      </c>
      <c r="C815" s="561" t="s">
        <v>238</v>
      </c>
      <c r="D815" s="561" t="s">
        <v>239</v>
      </c>
      <c r="E815" s="561" t="s">
        <v>240</v>
      </c>
      <c r="F815" s="561" t="s">
        <v>241</v>
      </c>
      <c r="G815" s="561" t="s">
        <v>242</v>
      </c>
      <c r="H815" s="561" t="s">
        <v>243</v>
      </c>
      <c r="I815" s="561" t="s">
        <v>244</v>
      </c>
      <c r="J815" s="561" t="s">
        <v>20</v>
      </c>
      <c r="K815" s="561"/>
      <c r="L815" s="561" t="s">
        <v>245</v>
      </c>
      <c r="M815" s="561" t="s">
        <v>20</v>
      </c>
      <c r="N815" s="561" t="s">
        <v>20</v>
      </c>
    </row>
    <row r="816" spans="1:14" s="571" customFormat="1" ht="14.25" hidden="1" thickTop="1" thickBot="1" x14ac:dyDescent="0.25">
      <c r="A816" s="615" t="s">
        <v>20</v>
      </c>
      <c r="B816" s="615" t="s">
        <v>1</v>
      </c>
      <c r="C816" s="570" t="e">
        <f>+C814/J814*100</f>
        <v>#DIV/0!</v>
      </c>
      <c r="D816" s="570" t="e">
        <f>+D814/J814*100</f>
        <v>#DIV/0!</v>
      </c>
      <c r="E816" s="570" t="e">
        <f>+E814/J814*100</f>
        <v>#DIV/0!</v>
      </c>
      <c r="F816" s="570" t="e">
        <f>+F814/J814*100</f>
        <v>#DIV/0!</v>
      </c>
      <c r="G816" s="570" t="e">
        <f>+G814/J814*100</f>
        <v>#DIV/0!</v>
      </c>
      <c r="H816" s="570" t="e">
        <f>+H814/J814*100</f>
        <v>#DIV/0!</v>
      </c>
      <c r="I816" s="570" t="e">
        <f>+I814/J814*100</f>
        <v>#DIV/0!</v>
      </c>
      <c r="J816" s="570" t="e">
        <f>SUM(C816:I816)</f>
        <v>#DIV/0!</v>
      </c>
      <c r="K816" s="570"/>
      <c r="L816" s="570" t="e">
        <f>+C816+D816</f>
        <v>#DIV/0!</v>
      </c>
      <c r="M816" s="561"/>
      <c r="N816" s="561"/>
    </row>
    <row r="817" spans="1:14" s="571" customFormat="1" hidden="1" x14ac:dyDescent="0.2"/>
    <row r="818" spans="1:14" s="571" customFormat="1" hidden="1" x14ac:dyDescent="0.2"/>
    <row r="819" spans="1:14" s="571" customFormat="1" ht="15" hidden="1" x14ac:dyDescent="0.25">
      <c r="A819" s="575" t="s">
        <v>937</v>
      </c>
    </row>
    <row r="820" spans="1:14" s="571" customFormat="1" ht="15" hidden="1" x14ac:dyDescent="0.25">
      <c r="A820" s="576" t="s">
        <v>1023</v>
      </c>
    </row>
    <row r="821" spans="1:14" s="571" customFormat="1" hidden="1" x14ac:dyDescent="0.2"/>
    <row r="822" spans="1:14" s="571" customFormat="1" hidden="1" x14ac:dyDescent="0.2"/>
    <row r="823" spans="1:14" s="571" customFormat="1" ht="12.75" hidden="1" customHeight="1" x14ac:dyDescent="0.2">
      <c r="A823" s="559" t="s">
        <v>938</v>
      </c>
      <c r="B823" s="559" t="s">
        <v>1</v>
      </c>
      <c r="C823" s="559" t="s">
        <v>1</v>
      </c>
      <c r="D823" s="559" t="s">
        <v>1</v>
      </c>
      <c r="E823" s="559" t="s">
        <v>1</v>
      </c>
      <c r="F823" s="559" t="s">
        <v>1</v>
      </c>
      <c r="G823" s="559" t="s">
        <v>1</v>
      </c>
      <c r="H823" s="559" t="s">
        <v>1</v>
      </c>
      <c r="I823" s="559" t="s">
        <v>1</v>
      </c>
      <c r="J823" s="559" t="s">
        <v>1</v>
      </c>
      <c r="K823" s="559" t="s">
        <v>1</v>
      </c>
      <c r="L823" s="559" t="s">
        <v>1</v>
      </c>
      <c r="M823" s="559" t="s">
        <v>1</v>
      </c>
      <c r="N823" s="559" t="s">
        <v>1</v>
      </c>
    </row>
    <row r="824" spans="1:14" s="571" customFormat="1" ht="12.75" hidden="1" customHeight="1" x14ac:dyDescent="0.2">
      <c r="A824" s="559" t="s">
        <v>208</v>
      </c>
      <c r="B824" s="559" t="s">
        <v>1</v>
      </c>
      <c r="C824" s="559" t="s">
        <v>1</v>
      </c>
      <c r="D824" s="559" t="s">
        <v>1</v>
      </c>
      <c r="E824" s="559" t="s">
        <v>1</v>
      </c>
      <c r="F824" s="559" t="s">
        <v>1</v>
      </c>
      <c r="G824" s="559" t="s">
        <v>1</v>
      </c>
      <c r="H824" s="559" t="s">
        <v>1</v>
      </c>
      <c r="I824" s="559" t="s">
        <v>1</v>
      </c>
      <c r="J824" s="559" t="s">
        <v>1</v>
      </c>
      <c r="K824" s="559" t="s">
        <v>1</v>
      </c>
      <c r="L824" s="559" t="s">
        <v>1</v>
      </c>
      <c r="M824" s="559" t="s">
        <v>1</v>
      </c>
      <c r="N824" s="559" t="s">
        <v>1</v>
      </c>
    </row>
    <row r="825" spans="1:14" s="571" customFormat="1" ht="13.5" hidden="1" customHeight="1" x14ac:dyDescent="0.2">
      <c r="A825" s="559" t="s">
        <v>261</v>
      </c>
      <c r="B825" s="559" t="s">
        <v>1</v>
      </c>
      <c r="C825" s="559" t="s">
        <v>1</v>
      </c>
      <c r="D825" s="559" t="s">
        <v>1</v>
      </c>
      <c r="E825" s="559" t="s">
        <v>1</v>
      </c>
      <c r="F825" s="559" t="s">
        <v>1</v>
      </c>
      <c r="G825" s="559" t="s">
        <v>1</v>
      </c>
      <c r="H825" s="559" t="s">
        <v>1</v>
      </c>
      <c r="I825" s="559" t="s">
        <v>1</v>
      </c>
      <c r="J825" s="559" t="s">
        <v>1</v>
      </c>
      <c r="K825" s="559" t="s">
        <v>1</v>
      </c>
      <c r="L825" s="559" t="s">
        <v>1</v>
      </c>
      <c r="M825" s="559" t="s">
        <v>1</v>
      </c>
      <c r="N825" s="559" t="s">
        <v>1</v>
      </c>
    </row>
    <row r="826" spans="1:14" s="571" customFormat="1" ht="23.1" hidden="1" customHeight="1" x14ac:dyDescent="0.2">
      <c r="A826" s="593" t="s">
        <v>189</v>
      </c>
      <c r="B826" s="593" t="s">
        <v>209</v>
      </c>
      <c r="C826" s="617" t="s">
        <v>210</v>
      </c>
      <c r="D826" s="618" t="s">
        <v>1</v>
      </c>
      <c r="E826" s="618" t="s">
        <v>1</v>
      </c>
      <c r="F826" s="618" t="s">
        <v>1</v>
      </c>
      <c r="G826" s="618" t="s">
        <v>1</v>
      </c>
      <c r="H826" s="618" t="s">
        <v>1</v>
      </c>
      <c r="I826" s="618" t="s">
        <v>1</v>
      </c>
      <c r="J826" s="618" t="s">
        <v>1</v>
      </c>
      <c r="K826" s="618" t="s">
        <v>1</v>
      </c>
      <c r="L826" s="619" t="s">
        <v>1</v>
      </c>
      <c r="M826" s="593" t="s">
        <v>216</v>
      </c>
      <c r="N826" s="593" t="s">
        <v>878</v>
      </c>
    </row>
    <row r="827" spans="1:14" s="571" customFormat="1" ht="56.1" hidden="1" customHeight="1" x14ac:dyDescent="0.2">
      <c r="A827" s="593" t="s">
        <v>1</v>
      </c>
      <c r="B827" s="593" t="s">
        <v>1</v>
      </c>
      <c r="C827" s="558" t="s">
        <v>93</v>
      </c>
      <c r="D827" s="558" t="s">
        <v>92</v>
      </c>
      <c r="E827" s="558" t="s">
        <v>91</v>
      </c>
      <c r="F827" s="558" t="s">
        <v>90</v>
      </c>
      <c r="G827" s="558" t="s">
        <v>0</v>
      </c>
      <c r="H827" s="558" t="s">
        <v>211</v>
      </c>
      <c r="I827" s="558" t="s">
        <v>212</v>
      </c>
      <c r="J827" s="558" t="s">
        <v>213</v>
      </c>
      <c r="K827" s="558" t="s">
        <v>214</v>
      </c>
      <c r="L827" s="558" t="s">
        <v>215</v>
      </c>
      <c r="M827" s="593" t="s">
        <v>1</v>
      </c>
      <c r="N827" s="593" t="s">
        <v>1</v>
      </c>
    </row>
    <row r="828" spans="1:14" s="571" customFormat="1" ht="72" hidden="1" customHeight="1" x14ac:dyDescent="0.2">
      <c r="A828" s="593" t="s">
        <v>1</v>
      </c>
      <c r="B828" s="593" t="s">
        <v>1</v>
      </c>
      <c r="C828" s="558" t="s">
        <v>218</v>
      </c>
      <c r="D828" s="558" t="s">
        <v>219</v>
      </c>
      <c r="E828" s="558" t="s">
        <v>220</v>
      </c>
      <c r="F828" s="558" t="s">
        <v>221</v>
      </c>
      <c r="G828" s="558" t="s">
        <v>222</v>
      </c>
      <c r="H828" s="558" t="s">
        <v>223</v>
      </c>
      <c r="I828" s="558" t="s">
        <v>224</v>
      </c>
      <c r="J828" s="558" t="s">
        <v>225</v>
      </c>
      <c r="K828" s="558" t="s">
        <v>226</v>
      </c>
      <c r="L828" s="558" t="s">
        <v>227</v>
      </c>
      <c r="M828" s="558" t="s">
        <v>228</v>
      </c>
      <c r="N828" s="593" t="s">
        <v>1</v>
      </c>
    </row>
    <row r="829" spans="1:14" s="571" customFormat="1" ht="102.75" hidden="1" customHeight="1" x14ac:dyDescent="0.2">
      <c r="A829" s="572" t="s">
        <v>0</v>
      </c>
      <c r="B829" s="572" t="s">
        <v>1105</v>
      </c>
      <c r="C829" s="572"/>
      <c r="D829" s="572"/>
      <c r="E829" s="572"/>
      <c r="F829" s="572"/>
      <c r="G829" s="572"/>
      <c r="H829" s="572"/>
      <c r="I829" s="572"/>
      <c r="J829" s="23">
        <f>SUM(C829:I829)</f>
        <v>0</v>
      </c>
      <c r="K829" s="23">
        <f>SUM(C829:G829)</f>
        <v>0</v>
      </c>
      <c r="L829" s="23">
        <f t="shared" ref="L829:L837" si="100">+C829*5+D829*4+E829*3+F829*2+G829*1</f>
        <v>0</v>
      </c>
      <c r="M829" s="561" t="e">
        <f t="shared" ref="M829:M837" si="101">+L829/K829</f>
        <v>#DIV/0!</v>
      </c>
      <c r="N829" s="561" t="e">
        <f>+M829*2</f>
        <v>#DIV/0!</v>
      </c>
    </row>
    <row r="830" spans="1:14" s="571" customFormat="1" ht="72" hidden="1" customHeight="1" x14ac:dyDescent="0.2">
      <c r="A830" s="572" t="s">
        <v>90</v>
      </c>
      <c r="B830" s="572" t="s">
        <v>1106</v>
      </c>
      <c r="C830" s="572"/>
      <c r="D830" s="572"/>
      <c r="E830" s="572"/>
      <c r="F830" s="572"/>
      <c r="G830" s="572"/>
      <c r="H830" s="572"/>
      <c r="I830" s="572"/>
      <c r="J830" s="23">
        <f t="shared" ref="J830:J836" si="102">SUM(C830:I830)</f>
        <v>0</v>
      </c>
      <c r="K830" s="23">
        <f t="shared" ref="K830:K837" si="103">SUM(C830:G830)</f>
        <v>0</v>
      </c>
      <c r="L830" s="23">
        <f t="shared" si="100"/>
        <v>0</v>
      </c>
      <c r="M830" s="561" t="e">
        <f t="shared" si="101"/>
        <v>#DIV/0!</v>
      </c>
      <c r="N830" s="561" t="e">
        <f t="shared" ref="N830:N837" si="104">+M830*2</f>
        <v>#DIV/0!</v>
      </c>
    </row>
    <row r="831" spans="1:14" s="571" customFormat="1" ht="59.25" hidden="1" customHeight="1" x14ac:dyDescent="0.2">
      <c r="A831" s="572" t="s">
        <v>91</v>
      </c>
      <c r="B831" s="572" t="s">
        <v>1107</v>
      </c>
      <c r="C831" s="572"/>
      <c r="D831" s="572"/>
      <c r="E831" s="572"/>
      <c r="F831" s="572"/>
      <c r="G831" s="572"/>
      <c r="H831" s="572"/>
      <c r="I831" s="572"/>
      <c r="J831" s="23">
        <f t="shared" si="102"/>
        <v>0</v>
      </c>
      <c r="K831" s="23">
        <f t="shared" si="103"/>
        <v>0</v>
      </c>
      <c r="L831" s="23">
        <f t="shared" si="100"/>
        <v>0</v>
      </c>
      <c r="M831" s="561" t="e">
        <f t="shared" si="101"/>
        <v>#DIV/0!</v>
      </c>
      <c r="N831" s="561" t="e">
        <f t="shared" si="104"/>
        <v>#DIV/0!</v>
      </c>
    </row>
    <row r="832" spans="1:14" s="571" customFormat="1" ht="54.95" hidden="1" customHeight="1" x14ac:dyDescent="0.2">
      <c r="A832" s="572" t="s">
        <v>92</v>
      </c>
      <c r="B832" s="572" t="s">
        <v>1108</v>
      </c>
      <c r="C832" s="572"/>
      <c r="D832" s="572"/>
      <c r="E832" s="572"/>
      <c r="F832" s="572"/>
      <c r="G832" s="572"/>
      <c r="H832" s="572"/>
      <c r="I832" s="572"/>
      <c r="J832" s="23">
        <f t="shared" si="102"/>
        <v>0</v>
      </c>
      <c r="K832" s="23">
        <f t="shared" si="103"/>
        <v>0</v>
      </c>
      <c r="L832" s="23">
        <f t="shared" si="100"/>
        <v>0</v>
      </c>
      <c r="M832" s="561" t="e">
        <f t="shared" si="101"/>
        <v>#DIV/0!</v>
      </c>
      <c r="N832" s="561" t="e">
        <f t="shared" si="104"/>
        <v>#DIV/0!</v>
      </c>
    </row>
    <row r="833" spans="1:14" s="571" customFormat="1" ht="54.95" hidden="1" customHeight="1" x14ac:dyDescent="0.2">
      <c r="A833" s="572" t="s">
        <v>93</v>
      </c>
      <c r="B833" s="572" t="s">
        <v>1109</v>
      </c>
      <c r="C833" s="572"/>
      <c r="D833" s="572"/>
      <c r="E833" s="572"/>
      <c r="F833" s="572"/>
      <c r="G833" s="572"/>
      <c r="H833" s="572"/>
      <c r="I833" s="572"/>
      <c r="J833" s="23">
        <f t="shared" si="102"/>
        <v>0</v>
      </c>
      <c r="K833" s="23">
        <f t="shared" si="103"/>
        <v>0</v>
      </c>
      <c r="L833" s="23">
        <f t="shared" si="100"/>
        <v>0</v>
      </c>
      <c r="M833" s="561" t="e">
        <f t="shared" si="101"/>
        <v>#DIV/0!</v>
      </c>
      <c r="N833" s="561" t="e">
        <f t="shared" si="104"/>
        <v>#DIV/0!</v>
      </c>
    </row>
    <row r="834" spans="1:14" s="571" customFormat="1" ht="54.95" hidden="1" customHeight="1" x14ac:dyDescent="0.2">
      <c r="A834" s="572" t="s">
        <v>94</v>
      </c>
      <c r="B834" s="572" t="s">
        <v>1110</v>
      </c>
      <c r="C834" s="572"/>
      <c r="D834" s="572"/>
      <c r="E834" s="572"/>
      <c r="F834" s="572"/>
      <c r="G834" s="572"/>
      <c r="H834" s="572"/>
      <c r="I834" s="572"/>
      <c r="J834" s="23">
        <f t="shared" si="102"/>
        <v>0</v>
      </c>
      <c r="K834" s="23">
        <f t="shared" si="103"/>
        <v>0</v>
      </c>
      <c r="L834" s="23">
        <f t="shared" si="100"/>
        <v>0</v>
      </c>
      <c r="M834" s="561" t="e">
        <f t="shared" si="101"/>
        <v>#DIV/0!</v>
      </c>
      <c r="N834" s="561" t="e">
        <f t="shared" si="104"/>
        <v>#DIV/0!</v>
      </c>
    </row>
    <row r="835" spans="1:14" s="571" customFormat="1" ht="51.75" hidden="1" customHeight="1" x14ac:dyDescent="0.2">
      <c r="A835" s="572" t="s">
        <v>95</v>
      </c>
      <c r="B835" s="572" t="s">
        <v>256</v>
      </c>
      <c r="C835" s="572"/>
      <c r="D835" s="572"/>
      <c r="E835" s="572"/>
      <c r="F835" s="572"/>
      <c r="G835" s="572"/>
      <c r="H835" s="572"/>
      <c r="I835" s="572"/>
      <c r="J835" s="23">
        <f t="shared" si="102"/>
        <v>0</v>
      </c>
      <c r="K835" s="23">
        <f t="shared" si="103"/>
        <v>0</v>
      </c>
      <c r="L835" s="23">
        <f t="shared" si="100"/>
        <v>0</v>
      </c>
      <c r="M835" s="561" t="e">
        <f t="shared" si="101"/>
        <v>#DIV/0!</v>
      </c>
      <c r="N835" s="561" t="e">
        <f t="shared" si="104"/>
        <v>#DIV/0!</v>
      </c>
    </row>
    <row r="836" spans="1:14" s="571" customFormat="1" ht="45" hidden="1" customHeight="1" x14ac:dyDescent="0.2">
      <c r="A836" s="572" t="s">
        <v>123</v>
      </c>
      <c r="B836" s="572" t="s">
        <v>262</v>
      </c>
      <c r="C836" s="572"/>
      <c r="D836" s="572"/>
      <c r="E836" s="572"/>
      <c r="F836" s="572"/>
      <c r="G836" s="572"/>
      <c r="H836" s="572"/>
      <c r="I836" s="572"/>
      <c r="J836" s="23">
        <f t="shared" si="102"/>
        <v>0</v>
      </c>
      <c r="K836" s="23">
        <f t="shared" si="103"/>
        <v>0</v>
      </c>
      <c r="L836" s="23">
        <f t="shared" si="100"/>
        <v>0</v>
      </c>
      <c r="M836" s="561" t="e">
        <f t="shared" si="101"/>
        <v>#DIV/0!</v>
      </c>
      <c r="N836" s="561" t="e">
        <f t="shared" si="104"/>
        <v>#DIV/0!</v>
      </c>
    </row>
    <row r="837" spans="1:14" s="571" customFormat="1" ht="14.25" hidden="1" thickTop="1" thickBot="1" x14ac:dyDescent="0.25">
      <c r="A837" s="615" t="s">
        <v>195</v>
      </c>
      <c r="B837" s="615" t="s">
        <v>1</v>
      </c>
      <c r="C837" s="15">
        <f>SUM(C829:C836)</f>
        <v>0</v>
      </c>
      <c r="D837" s="15">
        <f t="shared" ref="D837:J837" si="105">SUM(D829:D836)</f>
        <v>0</v>
      </c>
      <c r="E837" s="15">
        <f t="shared" si="105"/>
        <v>0</v>
      </c>
      <c r="F837" s="15">
        <f t="shared" si="105"/>
        <v>0</v>
      </c>
      <c r="G837" s="15">
        <f t="shared" si="105"/>
        <v>0</v>
      </c>
      <c r="H837" s="15">
        <f t="shared" si="105"/>
        <v>0</v>
      </c>
      <c r="I837" s="15">
        <f t="shared" si="105"/>
        <v>0</v>
      </c>
      <c r="J837" s="15">
        <f t="shared" si="105"/>
        <v>0</v>
      </c>
      <c r="K837" s="23">
        <f t="shared" si="103"/>
        <v>0</v>
      </c>
      <c r="L837" s="23">
        <f t="shared" si="100"/>
        <v>0</v>
      </c>
      <c r="M837" s="561" t="e">
        <f t="shared" si="101"/>
        <v>#DIV/0!</v>
      </c>
      <c r="N837" s="561" t="e">
        <f t="shared" si="104"/>
        <v>#DIV/0!</v>
      </c>
    </row>
    <row r="838" spans="1:14" s="571" customFormat="1" ht="14.25" hidden="1" thickTop="1" thickBot="1" x14ac:dyDescent="0.25">
      <c r="A838" s="615" t="s">
        <v>237</v>
      </c>
      <c r="B838" s="615" t="s">
        <v>1</v>
      </c>
      <c r="C838" s="561" t="s">
        <v>238</v>
      </c>
      <c r="D838" s="561" t="s">
        <v>239</v>
      </c>
      <c r="E838" s="561" t="s">
        <v>240</v>
      </c>
      <c r="F838" s="561" t="s">
        <v>241</v>
      </c>
      <c r="G838" s="561" t="s">
        <v>242</v>
      </c>
      <c r="H838" s="561" t="s">
        <v>243</v>
      </c>
      <c r="I838" s="561" t="s">
        <v>244</v>
      </c>
      <c r="J838" s="561" t="s">
        <v>20</v>
      </c>
      <c r="K838" s="561"/>
      <c r="L838" s="561" t="s">
        <v>245</v>
      </c>
      <c r="M838" s="561" t="s">
        <v>20</v>
      </c>
      <c r="N838" s="561" t="s">
        <v>20</v>
      </c>
    </row>
    <row r="839" spans="1:14" s="571" customFormat="1" ht="14.25" hidden="1" thickTop="1" thickBot="1" x14ac:dyDescent="0.25">
      <c r="A839" s="615" t="s">
        <v>20</v>
      </c>
      <c r="B839" s="615" t="s">
        <v>1</v>
      </c>
      <c r="C839" s="570" t="e">
        <f>+C837/J837*100</f>
        <v>#DIV/0!</v>
      </c>
      <c r="D839" s="570" t="e">
        <f>+D837/J837*100</f>
        <v>#DIV/0!</v>
      </c>
      <c r="E839" s="570" t="e">
        <f>+E837/J837*100</f>
        <v>#DIV/0!</v>
      </c>
      <c r="F839" s="570" t="e">
        <f>+F837/J837*100</f>
        <v>#DIV/0!</v>
      </c>
      <c r="G839" s="570" t="e">
        <f>+G837/J837*100</f>
        <v>#DIV/0!</v>
      </c>
      <c r="H839" s="570" t="e">
        <f>+H837/J837*100</f>
        <v>#DIV/0!</v>
      </c>
      <c r="I839" s="570" t="e">
        <f>+I837/J837*100</f>
        <v>#DIV/0!</v>
      </c>
      <c r="J839" s="570" t="e">
        <f>SUM(C839:I839)</f>
        <v>#DIV/0!</v>
      </c>
      <c r="K839" s="570"/>
      <c r="L839" s="570" t="e">
        <f>+C839+D839</f>
        <v>#DIV/0!</v>
      </c>
      <c r="M839" s="561"/>
      <c r="N839" s="561"/>
    </row>
    <row r="840" spans="1:14" s="571" customFormat="1" hidden="1" x14ac:dyDescent="0.2"/>
    <row r="841" spans="1:14" s="571" customFormat="1" hidden="1" x14ac:dyDescent="0.2"/>
    <row r="842" spans="1:14" s="571" customFormat="1" ht="15" hidden="1" x14ac:dyDescent="0.25">
      <c r="A842" s="576" t="s">
        <v>263</v>
      </c>
    </row>
    <row r="843" spans="1:14" s="571" customFormat="1" ht="15" hidden="1" x14ac:dyDescent="0.25">
      <c r="A843" s="575" t="s">
        <v>264</v>
      </c>
    </row>
    <row r="844" spans="1:14" s="571" customFormat="1" hidden="1" x14ac:dyDescent="0.2"/>
    <row r="845" spans="1:14" s="571" customFormat="1" ht="24.75" hidden="1" customHeight="1" x14ac:dyDescent="0.2">
      <c r="B845" s="616" t="s">
        <v>712</v>
      </c>
      <c r="C845" s="616"/>
      <c r="D845" s="616"/>
      <c r="E845" s="616"/>
      <c r="F845" s="616"/>
    </row>
    <row r="846" spans="1:14" s="571" customFormat="1" ht="24" hidden="1" customHeight="1" x14ac:dyDescent="0.2">
      <c r="B846" s="616"/>
      <c r="C846" s="616"/>
      <c r="D846" s="616"/>
      <c r="E846" s="616"/>
      <c r="F846" s="616"/>
    </row>
    <row r="847" spans="1:14" s="571" customFormat="1" ht="43.5" hidden="1" customHeight="1" x14ac:dyDescent="0.2">
      <c r="B847" s="616" t="s">
        <v>713</v>
      </c>
      <c r="C847" s="616"/>
      <c r="D847" s="616"/>
      <c r="E847" s="616"/>
      <c r="F847" s="616"/>
    </row>
    <row r="848" spans="1:14" s="571" customFormat="1" ht="13.5" hidden="1" customHeight="1" x14ac:dyDescent="0.2">
      <c r="B848" s="607" t="s">
        <v>714</v>
      </c>
      <c r="C848" s="607"/>
      <c r="D848" s="607"/>
      <c r="E848" s="607"/>
      <c r="F848" s="607"/>
    </row>
    <row r="849" spans="2:7" s="571" customFormat="1" ht="25.5" hidden="1" customHeight="1" x14ac:dyDescent="0.2">
      <c r="B849" s="558">
        <v>1</v>
      </c>
      <c r="C849" s="558">
        <v>2</v>
      </c>
      <c r="D849" s="558">
        <v>3</v>
      </c>
      <c r="E849" s="593" t="s">
        <v>715</v>
      </c>
      <c r="F849" s="593" t="s">
        <v>716</v>
      </c>
    </row>
    <row r="850" spans="2:7" s="571" customFormat="1" ht="37.5" hidden="1" thickTop="1" thickBot="1" x14ac:dyDescent="0.25">
      <c r="B850" s="558" t="s">
        <v>717</v>
      </c>
      <c r="C850" s="558" t="s">
        <v>718</v>
      </c>
      <c r="D850" s="558" t="s">
        <v>719</v>
      </c>
      <c r="E850" s="593" t="s">
        <v>1</v>
      </c>
      <c r="F850" s="593" t="s">
        <v>1</v>
      </c>
    </row>
    <row r="851" spans="2:7" s="571" customFormat="1" ht="18.75" hidden="1" customHeight="1" x14ac:dyDescent="0.2">
      <c r="B851" s="67"/>
      <c r="C851" s="68"/>
      <c r="D851" s="272">
        <f>+B851+C851</f>
        <v>0</v>
      </c>
      <c r="E851" s="564" t="e">
        <f>(B851/D851)*100</f>
        <v>#DIV/0!</v>
      </c>
      <c r="F851" s="564" t="e">
        <f>(C851/D851)*100</f>
        <v>#DIV/0!</v>
      </c>
      <c r="G851" s="43"/>
    </row>
    <row r="852" spans="2:7" s="571" customFormat="1" ht="13.5" hidden="1" customHeight="1" x14ac:dyDescent="0.2"/>
    <row r="853" spans="2:7" s="571" customFormat="1" ht="28.5" hidden="1" customHeight="1" x14ac:dyDescent="0.2">
      <c r="B853" s="607" t="s">
        <v>720</v>
      </c>
      <c r="C853" s="607"/>
      <c r="D853" s="607"/>
      <c r="E853" s="607"/>
      <c r="F853" s="607"/>
    </row>
    <row r="854" spans="2:7" s="571" customFormat="1" ht="25.5" hidden="1" customHeight="1" x14ac:dyDescent="0.2">
      <c r="B854" s="558" t="s">
        <v>0</v>
      </c>
      <c r="C854" s="558" t="s">
        <v>90</v>
      </c>
      <c r="D854" s="558" t="s">
        <v>91</v>
      </c>
      <c r="E854" s="558" t="s">
        <v>92</v>
      </c>
      <c r="F854" s="558">
        <v>5</v>
      </c>
    </row>
    <row r="855" spans="2:7" s="571" customFormat="1" ht="42.75" hidden="1" customHeight="1" x14ac:dyDescent="0.2">
      <c r="B855" s="558" t="s">
        <v>721</v>
      </c>
      <c r="C855" s="558" t="s">
        <v>266</v>
      </c>
      <c r="D855" s="558" t="s">
        <v>267</v>
      </c>
      <c r="E855" s="558" t="s">
        <v>722</v>
      </c>
      <c r="F855" s="558" t="s">
        <v>723</v>
      </c>
    </row>
    <row r="856" spans="2:7" s="571" customFormat="1" ht="22.5" hidden="1" customHeight="1" x14ac:dyDescent="0.2">
      <c r="B856" s="267">
        <f>+B851</f>
        <v>0</v>
      </c>
      <c r="C856" s="69"/>
      <c r="D856" s="268"/>
      <c r="E856" s="265">
        <f>B856+C856-D856</f>
        <v>0</v>
      </c>
      <c r="F856" s="214"/>
      <c r="G856" s="269"/>
    </row>
    <row r="857" spans="2:7" s="571" customFormat="1" ht="13.5" hidden="1" customHeight="1" x14ac:dyDescent="0.2"/>
    <row r="858" spans="2:7" s="571" customFormat="1" ht="23.25" hidden="1" customHeight="1" x14ac:dyDescent="0.2">
      <c r="B858" s="607" t="s">
        <v>724</v>
      </c>
      <c r="C858" s="607"/>
      <c r="D858" s="607"/>
      <c r="E858" s="607"/>
      <c r="F858" s="607"/>
    </row>
    <row r="859" spans="2:7" s="571" customFormat="1" ht="14.25" hidden="1" thickTop="1" thickBot="1" x14ac:dyDescent="0.25">
      <c r="B859" s="558" t="s">
        <v>0</v>
      </c>
      <c r="C859" s="558" t="s">
        <v>90</v>
      </c>
      <c r="D859" s="558" t="s">
        <v>91</v>
      </c>
      <c r="E859" s="558" t="s">
        <v>92</v>
      </c>
      <c r="F859" s="558">
        <v>5</v>
      </c>
    </row>
    <row r="860" spans="2:7" s="571" customFormat="1" ht="25.5" hidden="1" thickTop="1" thickBot="1" x14ac:dyDescent="0.25">
      <c r="B860" s="558" t="s">
        <v>725</v>
      </c>
      <c r="C860" s="558" t="s">
        <v>266</v>
      </c>
      <c r="D860" s="558" t="s">
        <v>267</v>
      </c>
      <c r="E860" s="558" t="s">
        <v>726</v>
      </c>
      <c r="F860" s="558" t="s">
        <v>727</v>
      </c>
    </row>
    <row r="861" spans="2:7" s="571" customFormat="1" ht="24" hidden="1" customHeight="1" x14ac:dyDescent="0.2">
      <c r="B861" s="267">
        <f>+C851</f>
        <v>0</v>
      </c>
      <c r="C861" s="70"/>
      <c r="D861" s="70"/>
      <c r="E861" s="266">
        <f>B861+C861-D861</f>
        <v>0</v>
      </c>
      <c r="F861" s="214"/>
      <c r="G861" s="269"/>
    </row>
    <row r="862" spans="2:7" s="571" customFormat="1" ht="13.5" hidden="1" customHeight="1" x14ac:dyDescent="0.2"/>
    <row r="863" spans="2:7" s="571" customFormat="1" ht="13.5" hidden="1" thickBot="1" x14ac:dyDescent="0.25">
      <c r="B863" s="605" t="s">
        <v>728</v>
      </c>
      <c r="C863" s="605"/>
      <c r="D863" s="605"/>
      <c r="E863" s="605"/>
      <c r="F863" s="605"/>
    </row>
    <row r="864" spans="2:7" s="571" customFormat="1" ht="14.25" hidden="1" thickTop="1" thickBot="1" x14ac:dyDescent="0.25">
      <c r="B864" s="558" t="s">
        <v>0</v>
      </c>
      <c r="C864" s="558" t="s">
        <v>90</v>
      </c>
      <c r="D864" s="558" t="s">
        <v>91</v>
      </c>
      <c r="E864" s="558" t="s">
        <v>92</v>
      </c>
      <c r="F864" s="558">
        <v>5</v>
      </c>
    </row>
    <row r="865" spans="1:11" s="571" customFormat="1" ht="37.5" hidden="1" thickTop="1" thickBot="1" x14ac:dyDescent="0.25">
      <c r="B865" s="558" t="s">
        <v>729</v>
      </c>
      <c r="C865" s="558" t="s">
        <v>268</v>
      </c>
      <c r="D865" s="558" t="s">
        <v>269</v>
      </c>
      <c r="E865" s="558" t="s">
        <v>730</v>
      </c>
      <c r="F865" s="558" t="s">
        <v>731</v>
      </c>
    </row>
    <row r="866" spans="1:11" s="571" customFormat="1" ht="19.5" hidden="1" customHeight="1" x14ac:dyDescent="0.2">
      <c r="B866" s="266">
        <f>+B856+B861</f>
        <v>0</v>
      </c>
      <c r="C866" s="266">
        <f>+C856+C861</f>
        <v>0</v>
      </c>
      <c r="D866" s="266">
        <f>+D856+D861</f>
        <v>0</v>
      </c>
      <c r="E866" s="266">
        <f>+E856+E861</f>
        <v>0</v>
      </c>
      <c r="F866" s="266">
        <f>+F856+F861</f>
        <v>0</v>
      </c>
    </row>
    <row r="867" spans="1:11" s="571" customFormat="1" hidden="1" x14ac:dyDescent="0.2"/>
    <row r="868" spans="1:11" s="571" customFormat="1" hidden="1" x14ac:dyDescent="0.2">
      <c r="B868" s="606" t="s">
        <v>732</v>
      </c>
      <c r="C868" s="606" t="s">
        <v>1</v>
      </c>
      <c r="D868" s="606" t="s">
        <v>1</v>
      </c>
    </row>
    <row r="869" spans="1:11" s="571" customFormat="1" ht="14.25" hidden="1" thickTop="1" thickBot="1" x14ac:dyDescent="0.25">
      <c r="B869" s="558" t="s">
        <v>0</v>
      </c>
      <c r="C869" s="558" t="s">
        <v>90</v>
      </c>
      <c r="D869" s="593" t="s">
        <v>252</v>
      </c>
    </row>
    <row r="870" spans="1:11" s="571" customFormat="1" ht="37.5" hidden="1" thickTop="1" thickBot="1" x14ac:dyDescent="0.25">
      <c r="B870" s="558" t="s">
        <v>731</v>
      </c>
      <c r="C870" s="558" t="s">
        <v>730</v>
      </c>
      <c r="D870" s="593" t="s">
        <v>1</v>
      </c>
    </row>
    <row r="871" spans="1:11" s="571" customFormat="1" ht="14.25" hidden="1" thickTop="1" thickBot="1" x14ac:dyDescent="0.25">
      <c r="B871" s="266">
        <f>+F866</f>
        <v>0</v>
      </c>
      <c r="C871" s="266">
        <f>+E866</f>
        <v>0</v>
      </c>
      <c r="D871" s="569" t="e">
        <f>(B871/C871)*100</f>
        <v>#DIV/0!</v>
      </c>
    </row>
    <row r="872" spans="1:11" s="571" customFormat="1" hidden="1" x14ac:dyDescent="0.2"/>
    <row r="873" spans="1:11" s="571" customFormat="1" hidden="1" x14ac:dyDescent="0.2"/>
    <row r="874" spans="1:11" s="571" customFormat="1" hidden="1" x14ac:dyDescent="0.2"/>
    <row r="875" spans="1:11" s="571" customFormat="1" x14ac:dyDescent="0.2"/>
    <row r="876" spans="1:11" s="571" customFormat="1" x14ac:dyDescent="0.2">
      <c r="A876" s="606" t="s">
        <v>1027</v>
      </c>
      <c r="B876" s="606"/>
      <c r="C876" s="606"/>
      <c r="D876" s="606"/>
      <c r="E876" s="606"/>
      <c r="F876" s="606"/>
      <c r="G876" s="606"/>
      <c r="H876" s="606"/>
      <c r="I876" s="606"/>
      <c r="J876" s="606"/>
    </row>
    <row r="877" spans="1:11" s="571" customFormat="1" ht="13.5" thickBot="1" x14ac:dyDescent="0.25">
      <c r="A877" s="607" t="s">
        <v>1158</v>
      </c>
      <c r="B877" s="607"/>
      <c r="C877" s="607"/>
      <c r="D877" s="607"/>
      <c r="E877" s="607"/>
      <c r="F877" s="607"/>
      <c r="G877" s="606"/>
      <c r="H877" s="606"/>
      <c r="I877" s="606"/>
      <c r="J877" s="606"/>
    </row>
    <row r="878" spans="1:11" s="571" customFormat="1" ht="14.25" thickTop="1" thickBot="1" x14ac:dyDescent="0.25">
      <c r="B878" s="608" t="s">
        <v>1088</v>
      </c>
      <c r="C878" s="610" t="s">
        <v>902</v>
      </c>
      <c r="D878" s="610"/>
      <c r="E878" s="610"/>
      <c r="F878" s="610"/>
      <c r="G878" s="611" t="s">
        <v>903</v>
      </c>
      <c r="H878" s="612"/>
      <c r="I878" s="612"/>
      <c r="J878" s="612"/>
      <c r="K878" s="613"/>
    </row>
    <row r="879" spans="1:11" s="571" customFormat="1" ht="39.75" thickTop="1" thickBot="1" x14ac:dyDescent="0.25">
      <c r="B879" s="609"/>
      <c r="C879" s="562" t="s">
        <v>1000</v>
      </c>
      <c r="D879" s="562" t="s">
        <v>1001</v>
      </c>
      <c r="E879" s="103" t="s">
        <v>832</v>
      </c>
      <c r="F879" s="103" t="s">
        <v>833</v>
      </c>
      <c r="G879" s="103" t="s">
        <v>168</v>
      </c>
      <c r="H879" s="562" t="s">
        <v>1019</v>
      </c>
      <c r="I879" s="103" t="s">
        <v>1002</v>
      </c>
      <c r="J879" s="103" t="s">
        <v>833</v>
      </c>
      <c r="K879" s="103" t="s">
        <v>168</v>
      </c>
    </row>
    <row r="880" spans="1:11" s="571" customFormat="1" ht="13.5" thickTop="1" x14ac:dyDescent="0.2">
      <c r="B880" s="281" t="s">
        <v>1003</v>
      </c>
      <c r="C880" s="300"/>
      <c r="D880" s="144"/>
      <c r="E880" s="144"/>
      <c r="F880" s="294">
        <f>+E880+D880</f>
        <v>0</v>
      </c>
      <c r="G880" s="300"/>
      <c r="H880" s="277"/>
      <c r="I880" s="277"/>
      <c r="J880" s="297">
        <f>+I880+H880</f>
        <v>0</v>
      </c>
      <c r="K880" s="438"/>
    </row>
    <row r="881" spans="2:11" s="571" customFormat="1" x14ac:dyDescent="0.2">
      <c r="B881" s="282" t="s">
        <v>1004</v>
      </c>
      <c r="C881" s="300"/>
      <c r="D881" s="278"/>
      <c r="E881" s="278"/>
      <c r="F881" s="295">
        <f>+E881+D881</f>
        <v>0</v>
      </c>
      <c r="G881" s="300"/>
      <c r="H881" s="278"/>
      <c r="I881" s="278"/>
      <c r="J881" s="298">
        <f>+I881+H881</f>
        <v>0</v>
      </c>
      <c r="K881" s="439"/>
    </row>
    <row r="882" spans="2:11" s="571" customFormat="1" x14ac:dyDescent="0.2">
      <c r="B882" s="282" t="s">
        <v>1005</v>
      </c>
      <c r="C882" s="300"/>
      <c r="D882" s="278"/>
      <c r="E882" s="278"/>
      <c r="F882" s="295">
        <f t="shared" ref="F882:G897" si="106">+E882+D882</f>
        <v>0</v>
      </c>
      <c r="G882" s="300"/>
      <c r="H882" s="278"/>
      <c r="I882" s="278"/>
      <c r="J882" s="298">
        <f t="shared" ref="J882:K897" si="107">+I882+H882</f>
        <v>0</v>
      </c>
      <c r="K882" s="439"/>
    </row>
    <row r="883" spans="2:11" s="571" customFormat="1" x14ac:dyDescent="0.2">
      <c r="B883" s="282" t="s">
        <v>1006</v>
      </c>
      <c r="C883" s="300"/>
      <c r="D883" s="278"/>
      <c r="E883" s="278"/>
      <c r="F883" s="295">
        <f t="shared" si="106"/>
        <v>0</v>
      </c>
      <c r="G883" s="300"/>
      <c r="H883" s="278"/>
      <c r="I883" s="278"/>
      <c r="J883" s="298">
        <f t="shared" si="107"/>
        <v>0</v>
      </c>
      <c r="K883" s="439"/>
    </row>
    <row r="884" spans="2:11" s="571" customFormat="1" x14ac:dyDescent="0.2">
      <c r="B884" s="282" t="s">
        <v>1007</v>
      </c>
      <c r="C884" s="300"/>
      <c r="D884" s="278"/>
      <c r="E884" s="278"/>
      <c r="F884" s="295">
        <f t="shared" si="106"/>
        <v>0</v>
      </c>
      <c r="G884" s="300"/>
      <c r="H884" s="278"/>
      <c r="I884" s="278"/>
      <c r="J884" s="298">
        <f t="shared" si="107"/>
        <v>0</v>
      </c>
      <c r="K884" s="439"/>
    </row>
    <row r="885" spans="2:11" s="571" customFormat="1" x14ac:dyDescent="0.2">
      <c r="B885" s="282" t="s">
        <v>1008</v>
      </c>
      <c r="C885" s="300"/>
      <c r="D885" s="278"/>
      <c r="E885" s="278"/>
      <c r="F885" s="295">
        <f t="shared" si="106"/>
        <v>0</v>
      </c>
      <c r="G885" s="300"/>
      <c r="H885" s="278"/>
      <c r="I885" s="278"/>
      <c r="J885" s="298">
        <f t="shared" si="107"/>
        <v>0</v>
      </c>
      <c r="K885" s="439"/>
    </row>
    <row r="886" spans="2:11" s="571" customFormat="1" x14ac:dyDescent="0.2">
      <c r="B886" s="282" t="s">
        <v>1009</v>
      </c>
      <c r="C886" s="300"/>
      <c r="D886" s="278"/>
      <c r="E886" s="278"/>
      <c r="F886" s="295">
        <f t="shared" si="106"/>
        <v>0</v>
      </c>
      <c r="G886" s="300"/>
      <c r="H886" s="278"/>
      <c r="I886" s="278"/>
      <c r="J886" s="298">
        <f t="shared" si="107"/>
        <v>0</v>
      </c>
      <c r="K886" s="439"/>
    </row>
    <row r="887" spans="2:11" s="571" customFormat="1" x14ac:dyDescent="0.2">
      <c r="B887" s="282" t="s">
        <v>1010</v>
      </c>
      <c r="C887" s="300"/>
      <c r="D887" s="278"/>
      <c r="E887" s="278"/>
      <c r="F887" s="295">
        <f t="shared" si="106"/>
        <v>0</v>
      </c>
      <c r="G887" s="300"/>
      <c r="H887" s="278"/>
      <c r="I887" s="278"/>
      <c r="J887" s="298">
        <f t="shared" si="107"/>
        <v>0</v>
      </c>
      <c r="K887" s="439"/>
    </row>
    <row r="888" spans="2:11" s="571" customFormat="1" x14ac:dyDescent="0.2">
      <c r="B888" s="282" t="s">
        <v>1011</v>
      </c>
      <c r="C888" s="300"/>
      <c r="D888" s="278"/>
      <c r="E888" s="278"/>
      <c r="F888" s="295">
        <f t="shared" si="106"/>
        <v>0</v>
      </c>
      <c r="G888" s="300"/>
      <c r="H888" s="278"/>
      <c r="I888" s="278"/>
      <c r="J888" s="298">
        <f t="shared" si="107"/>
        <v>0</v>
      </c>
      <c r="K888" s="439"/>
    </row>
    <row r="889" spans="2:11" s="571" customFormat="1" x14ac:dyDescent="0.2">
      <c r="B889" s="282" t="s">
        <v>1012</v>
      </c>
      <c r="C889" s="300"/>
      <c r="D889" s="278"/>
      <c r="E889" s="278"/>
      <c r="F889" s="295">
        <f t="shared" si="106"/>
        <v>0</v>
      </c>
      <c r="G889" s="300"/>
      <c r="H889" s="278"/>
      <c r="I889" s="278"/>
      <c r="J889" s="298">
        <f t="shared" si="107"/>
        <v>0</v>
      </c>
      <c r="K889" s="439"/>
    </row>
    <row r="890" spans="2:11" s="571" customFormat="1" x14ac:dyDescent="0.2">
      <c r="B890" s="282" t="s">
        <v>1013</v>
      </c>
      <c r="C890" s="300"/>
      <c r="D890" s="278"/>
      <c r="E890" s="278"/>
      <c r="F890" s="295">
        <f t="shared" si="106"/>
        <v>0</v>
      </c>
      <c r="G890" s="300"/>
      <c r="H890" s="278"/>
      <c r="I890" s="278"/>
      <c r="J890" s="298">
        <f t="shared" si="107"/>
        <v>0</v>
      </c>
      <c r="K890" s="439"/>
    </row>
    <row r="891" spans="2:11" s="571" customFormat="1" x14ac:dyDescent="0.2">
      <c r="B891" s="282" t="s">
        <v>1014</v>
      </c>
      <c r="C891" s="300"/>
      <c r="D891" s="278"/>
      <c r="E891" s="278"/>
      <c r="F891" s="295">
        <f t="shared" si="106"/>
        <v>0</v>
      </c>
      <c r="G891" s="300"/>
      <c r="H891" s="278"/>
      <c r="I891" s="278"/>
      <c r="J891" s="298">
        <f t="shared" si="107"/>
        <v>0</v>
      </c>
      <c r="K891" s="439"/>
    </row>
    <row r="892" spans="2:11" s="571" customFormat="1" x14ac:dyDescent="0.2">
      <c r="B892" s="282" t="s">
        <v>1015</v>
      </c>
      <c r="C892" s="300"/>
      <c r="D892" s="278"/>
      <c r="E892" s="278"/>
      <c r="F892" s="295">
        <f t="shared" si="106"/>
        <v>0</v>
      </c>
      <c r="G892" s="300"/>
      <c r="H892" s="278"/>
      <c r="I892" s="278"/>
      <c r="J892" s="298">
        <f t="shared" si="107"/>
        <v>0</v>
      </c>
      <c r="K892" s="439"/>
    </row>
    <row r="893" spans="2:11" s="571" customFormat="1" x14ac:dyDescent="0.2">
      <c r="B893" s="282" t="s">
        <v>1016</v>
      </c>
      <c r="C893" s="578">
        <v>360</v>
      </c>
      <c r="D893" s="552">
        <v>42705</v>
      </c>
      <c r="E893" s="278"/>
      <c r="F893" s="580"/>
      <c r="G893" s="295">
        <f t="shared" si="106"/>
        <v>0</v>
      </c>
      <c r="H893" s="553">
        <v>43132</v>
      </c>
      <c r="I893" s="278">
        <v>0</v>
      </c>
      <c r="J893" s="581">
        <v>1</v>
      </c>
      <c r="K893" s="298">
        <f t="shared" si="107"/>
        <v>1</v>
      </c>
    </row>
    <row r="894" spans="2:11" s="571" customFormat="1" x14ac:dyDescent="0.2">
      <c r="B894" s="282" t="s">
        <v>1017</v>
      </c>
      <c r="C894" s="578">
        <v>84</v>
      </c>
      <c r="D894" s="552">
        <v>43070</v>
      </c>
      <c r="E894" s="278"/>
      <c r="F894" s="580"/>
      <c r="G894" s="295">
        <f t="shared" si="106"/>
        <v>0</v>
      </c>
      <c r="H894" s="553">
        <v>43132</v>
      </c>
      <c r="I894" s="278">
        <v>9</v>
      </c>
      <c r="J894" s="581">
        <v>0</v>
      </c>
      <c r="K894" s="298">
        <f t="shared" si="107"/>
        <v>9</v>
      </c>
    </row>
    <row r="895" spans="2:11" s="571" customFormat="1" x14ac:dyDescent="0.2">
      <c r="B895" s="282" t="s">
        <v>1153</v>
      </c>
      <c r="C895" s="578">
        <v>97</v>
      </c>
      <c r="D895" s="552">
        <v>43435</v>
      </c>
      <c r="E895" s="278">
        <v>22</v>
      </c>
      <c r="F895" s="580">
        <v>22</v>
      </c>
      <c r="G895" s="295">
        <f t="shared" si="106"/>
        <v>44</v>
      </c>
      <c r="H895" s="553">
        <v>43497</v>
      </c>
      <c r="I895" s="278">
        <v>1</v>
      </c>
      <c r="J895" s="581">
        <v>0</v>
      </c>
      <c r="K895" s="298">
        <f t="shared" si="107"/>
        <v>1</v>
      </c>
    </row>
    <row r="896" spans="2:11" s="571" customFormat="1" x14ac:dyDescent="0.2">
      <c r="B896" s="282" t="s">
        <v>1154</v>
      </c>
      <c r="C896" s="578">
        <v>115</v>
      </c>
      <c r="D896" s="552">
        <v>43800</v>
      </c>
      <c r="E896" s="278">
        <v>35</v>
      </c>
      <c r="F896" s="580">
        <v>23</v>
      </c>
      <c r="G896" s="295">
        <f t="shared" si="106"/>
        <v>58</v>
      </c>
      <c r="H896" s="285"/>
      <c r="I896" s="278"/>
      <c r="J896" s="581"/>
      <c r="K896" s="298">
        <f t="shared" si="107"/>
        <v>0</v>
      </c>
    </row>
    <row r="897" spans="1:13" s="571" customFormat="1" x14ac:dyDescent="0.2">
      <c r="B897" s="282" t="s">
        <v>1155</v>
      </c>
      <c r="C897" s="578">
        <v>139</v>
      </c>
      <c r="D897" s="554">
        <v>44166</v>
      </c>
      <c r="E897" s="278"/>
      <c r="F897" s="580"/>
      <c r="G897" s="295">
        <f t="shared" si="106"/>
        <v>0</v>
      </c>
      <c r="H897" s="285"/>
      <c r="I897" s="278"/>
      <c r="J897" s="581"/>
      <c r="K897" s="298">
        <f t="shared" si="107"/>
        <v>0</v>
      </c>
    </row>
    <row r="898" spans="1:13" s="571" customFormat="1" x14ac:dyDescent="0.2">
      <c r="B898" s="282"/>
      <c r="C898" s="300"/>
      <c r="D898" s="278"/>
      <c r="E898" s="278"/>
      <c r="F898" s="295"/>
      <c r="G898" s="300"/>
      <c r="H898" s="278"/>
      <c r="I898" s="278"/>
      <c r="J898" s="298"/>
      <c r="K898" s="439"/>
    </row>
    <row r="899" spans="1:13" s="571" customFormat="1" x14ac:dyDescent="0.2">
      <c r="B899" s="282"/>
      <c r="C899" s="300"/>
      <c r="D899" s="278"/>
      <c r="E899" s="278"/>
      <c r="F899" s="295"/>
      <c r="G899" s="300"/>
      <c r="H899" s="278"/>
      <c r="I899" s="278"/>
      <c r="J899" s="298"/>
      <c r="K899" s="439"/>
    </row>
    <row r="900" spans="1:13" s="571" customFormat="1" x14ac:dyDescent="0.2">
      <c r="B900" s="282"/>
      <c r="C900" s="300"/>
      <c r="D900" s="278"/>
      <c r="E900" s="278"/>
      <c r="F900" s="295"/>
      <c r="G900" s="300"/>
      <c r="H900" s="278"/>
      <c r="I900" s="278"/>
      <c r="J900" s="298"/>
      <c r="K900" s="439"/>
    </row>
    <row r="901" spans="1:13" s="571" customFormat="1" x14ac:dyDescent="0.2">
      <c r="B901" s="282"/>
      <c r="C901" s="300"/>
      <c r="D901" s="278"/>
      <c r="E901" s="278"/>
      <c r="F901" s="295"/>
      <c r="G901" s="300"/>
      <c r="H901" s="278"/>
      <c r="I901" s="278"/>
      <c r="J901" s="298"/>
      <c r="K901" s="439"/>
    </row>
    <row r="902" spans="1:13" s="571" customFormat="1" ht="13.5" thickBot="1" x14ac:dyDescent="0.25">
      <c r="B902" s="283"/>
      <c r="C902" s="300"/>
      <c r="D902" s="279"/>
      <c r="E902" s="279"/>
      <c r="F902" s="296"/>
      <c r="G902" s="300"/>
      <c r="H902" s="279"/>
      <c r="I902" s="279"/>
      <c r="J902" s="299"/>
      <c r="K902" s="440"/>
    </row>
    <row r="903" spans="1:13" s="571" customFormat="1" ht="13.5" thickTop="1" x14ac:dyDescent="0.2">
      <c r="A903" s="614" t="s">
        <v>875</v>
      </c>
      <c r="B903" s="614"/>
      <c r="C903" s="614"/>
      <c r="D903" s="614"/>
      <c r="E903" s="614"/>
      <c r="F903" s="614"/>
      <c r="G903" s="614"/>
      <c r="H903" s="614"/>
      <c r="I903" s="614"/>
      <c r="J903" s="614"/>
    </row>
    <row r="904" spans="1:13" s="271" customFormat="1" x14ac:dyDescent="0.2"/>
    <row r="905" spans="1:13" s="271" customFormat="1" x14ac:dyDescent="0.2"/>
    <row r="906" spans="1:13" s="271" customFormat="1" x14ac:dyDescent="0.2"/>
    <row r="907" spans="1:13" s="271" customFormat="1" x14ac:dyDescent="0.2"/>
    <row r="908" spans="1:13" ht="15" x14ac:dyDescent="0.25">
      <c r="A908" s="1" t="s">
        <v>202</v>
      </c>
    </row>
    <row r="910" spans="1:13" s="72" customFormat="1" x14ac:dyDescent="0.2">
      <c r="B910" s="651" t="s">
        <v>203</v>
      </c>
      <c r="C910" s="651"/>
      <c r="D910" s="651"/>
      <c r="E910" s="651"/>
      <c r="F910" s="651"/>
      <c r="G910" s="651"/>
      <c r="H910" s="651"/>
      <c r="I910" s="651"/>
      <c r="J910" s="651"/>
      <c r="K910" s="88"/>
      <c r="L910" s="88"/>
      <c r="M910" s="88"/>
    </row>
    <row r="911" spans="1:13" s="72" customFormat="1" ht="13.5" thickBot="1" x14ac:dyDescent="0.25">
      <c r="B911" s="652" t="s">
        <v>926</v>
      </c>
      <c r="C911" s="652"/>
      <c r="D911" s="652"/>
      <c r="E911" s="652"/>
      <c r="F911" s="652"/>
      <c r="G911" s="652"/>
      <c r="H911" s="652"/>
      <c r="I911" s="652"/>
      <c r="J911" s="652"/>
      <c r="K911" s="87"/>
      <c r="L911" s="87"/>
      <c r="M911" s="87"/>
    </row>
    <row r="912" spans="1:13" s="72" customFormat="1" ht="14.25" thickTop="1" thickBot="1" x14ac:dyDescent="0.25">
      <c r="B912" s="649">
        <v>1</v>
      </c>
      <c r="C912" s="649"/>
      <c r="D912" s="649"/>
      <c r="E912" s="113">
        <v>2</v>
      </c>
      <c r="F912" s="113">
        <v>3</v>
      </c>
      <c r="G912" s="113">
        <v>4</v>
      </c>
      <c r="H912" s="113">
        <v>5</v>
      </c>
      <c r="I912" s="113">
        <v>6</v>
      </c>
      <c r="J912" s="113">
        <v>7</v>
      </c>
      <c r="K912" s="83"/>
      <c r="L912" s="84"/>
      <c r="M912" s="84"/>
    </row>
    <row r="913" spans="2:13" s="72" customFormat="1" ht="73.5" thickTop="1" thickBot="1" x14ac:dyDescent="0.25">
      <c r="B913" s="640" t="s">
        <v>733</v>
      </c>
      <c r="C913" s="640"/>
      <c r="D913" s="640"/>
      <c r="E913" s="114" t="s">
        <v>1112</v>
      </c>
      <c r="F913" s="114" t="s">
        <v>1113</v>
      </c>
      <c r="G913" s="114" t="s">
        <v>1114</v>
      </c>
      <c r="H913" s="114" t="s">
        <v>1115</v>
      </c>
      <c r="I913" s="114" t="s">
        <v>1116</v>
      </c>
      <c r="J913" s="114" t="s">
        <v>1117</v>
      </c>
      <c r="K913" s="85"/>
      <c r="L913" s="74"/>
      <c r="M913" s="74"/>
    </row>
    <row r="914" spans="2:13" s="72" customFormat="1" ht="13.5" thickTop="1" x14ac:dyDescent="0.2">
      <c r="B914" s="650" t="s">
        <v>1139</v>
      </c>
      <c r="C914" s="650"/>
      <c r="D914" s="650"/>
      <c r="E914" s="212">
        <v>49</v>
      </c>
      <c r="F914" s="89">
        <v>17</v>
      </c>
      <c r="G914" s="89">
        <v>16</v>
      </c>
      <c r="H914" s="89">
        <v>0</v>
      </c>
      <c r="I914" s="89">
        <v>22</v>
      </c>
      <c r="J914" s="89">
        <v>10</v>
      </c>
      <c r="K914" s="74"/>
      <c r="L914" s="74"/>
      <c r="M914" s="74"/>
    </row>
    <row r="915" spans="2:13" s="72" customFormat="1" x14ac:dyDescent="0.2">
      <c r="B915" s="635"/>
      <c r="C915" s="635"/>
      <c r="D915" s="635"/>
      <c r="E915" s="98"/>
      <c r="F915" s="90"/>
      <c r="G915" s="90"/>
      <c r="H915" s="90"/>
      <c r="I915" s="90"/>
      <c r="J915" s="90"/>
      <c r="K915" s="74"/>
      <c r="L915" s="74"/>
      <c r="M915" s="74"/>
    </row>
    <row r="916" spans="2:13" s="72" customFormat="1" x14ac:dyDescent="0.2">
      <c r="B916" s="635"/>
      <c r="C916" s="635"/>
      <c r="D916" s="635"/>
      <c r="E916" s="98"/>
      <c r="F916" s="90"/>
      <c r="G916" s="90"/>
      <c r="H916" s="90"/>
      <c r="I916" s="90"/>
      <c r="J916" s="90"/>
      <c r="K916" s="74"/>
      <c r="L916" s="74"/>
      <c r="M916" s="74"/>
    </row>
    <row r="917" spans="2:13" s="72" customFormat="1" x14ac:dyDescent="0.2">
      <c r="B917" s="635"/>
      <c r="C917" s="635"/>
      <c r="D917" s="635"/>
      <c r="E917" s="98"/>
      <c r="F917" s="90"/>
      <c r="G917" s="90"/>
      <c r="H917" s="90"/>
      <c r="I917" s="90"/>
      <c r="J917" s="90"/>
      <c r="K917" s="74"/>
      <c r="L917" s="74"/>
      <c r="M917" s="74"/>
    </row>
    <row r="918" spans="2:13" s="72" customFormat="1" x14ac:dyDescent="0.2">
      <c r="B918" s="635"/>
      <c r="C918" s="635"/>
      <c r="D918" s="635"/>
      <c r="E918" s="98"/>
      <c r="F918" s="90"/>
      <c r="G918" s="90"/>
      <c r="H918" s="90"/>
      <c r="I918" s="90"/>
      <c r="J918" s="90"/>
      <c r="K918" s="74"/>
      <c r="L918" s="74"/>
      <c r="M918" s="74"/>
    </row>
    <row r="919" spans="2:13" s="72" customFormat="1" x14ac:dyDescent="0.2">
      <c r="B919" s="635"/>
      <c r="C919" s="635"/>
      <c r="D919" s="635"/>
      <c r="E919" s="98"/>
      <c r="F919" s="90"/>
      <c r="G919" s="90"/>
      <c r="H919" s="90"/>
      <c r="I919" s="90"/>
      <c r="J919" s="90"/>
      <c r="K919" s="74"/>
      <c r="L919" s="74"/>
      <c r="M919" s="74"/>
    </row>
    <row r="920" spans="2:13" s="72" customFormat="1" x14ac:dyDescent="0.2">
      <c r="B920" s="635"/>
      <c r="C920" s="635"/>
      <c r="D920" s="635"/>
      <c r="E920" s="98"/>
      <c r="F920" s="90"/>
      <c r="G920" s="90"/>
      <c r="H920" s="90"/>
      <c r="I920" s="90"/>
      <c r="J920" s="90"/>
      <c r="K920" s="74"/>
      <c r="L920" s="74"/>
      <c r="M920" s="74"/>
    </row>
    <row r="921" spans="2:13" s="72" customFormat="1" x14ac:dyDescent="0.2">
      <c r="B921" s="636"/>
      <c r="C921" s="637"/>
      <c r="D921" s="638"/>
      <c r="E921" s="98"/>
      <c r="F921" s="90"/>
      <c r="G921" s="90"/>
      <c r="H921" s="90"/>
      <c r="I921" s="90"/>
      <c r="J921" s="90"/>
      <c r="K921" s="74"/>
      <c r="L921" s="74"/>
      <c r="M921" s="74"/>
    </row>
    <row r="922" spans="2:13" s="72" customFormat="1" x14ac:dyDescent="0.2">
      <c r="B922" s="635"/>
      <c r="C922" s="635"/>
      <c r="D922" s="635"/>
      <c r="E922" s="98"/>
      <c r="F922" s="90"/>
      <c r="G922" s="90"/>
      <c r="H922" s="90"/>
      <c r="I922" s="90"/>
      <c r="J922" s="90"/>
      <c r="K922" s="74"/>
      <c r="L922" s="74"/>
      <c r="M922" s="74"/>
    </row>
    <row r="923" spans="2:13" s="72" customFormat="1" x14ac:dyDescent="0.2">
      <c r="B923" s="635"/>
      <c r="C923" s="635"/>
      <c r="D923" s="635"/>
      <c r="E923" s="98"/>
      <c r="F923" s="90"/>
      <c r="G923" s="90"/>
      <c r="H923" s="90"/>
      <c r="I923" s="90"/>
      <c r="J923" s="90"/>
      <c r="K923" s="74"/>
      <c r="L923" s="74"/>
      <c r="M923" s="74"/>
    </row>
    <row r="924" spans="2:13" s="72" customFormat="1" ht="13.5" thickBot="1" x14ac:dyDescent="0.25">
      <c r="B924" s="639"/>
      <c r="C924" s="639"/>
      <c r="D924" s="639"/>
      <c r="E924" s="104"/>
      <c r="F924" s="91"/>
      <c r="G924" s="91"/>
      <c r="H924" s="91"/>
      <c r="I924" s="91"/>
      <c r="J924" s="91"/>
      <c r="K924" s="74"/>
      <c r="L924" s="74"/>
      <c r="M924" s="74"/>
    </row>
    <row r="925" spans="2:13" s="72" customFormat="1" ht="14.25" thickTop="1" thickBot="1" x14ac:dyDescent="0.25">
      <c r="B925" s="640" t="s">
        <v>195</v>
      </c>
      <c r="C925" s="640"/>
      <c r="D925" s="640"/>
      <c r="E925" s="103">
        <f t="shared" ref="E925:H925" si="108">SUM(E914:E924)</f>
        <v>49</v>
      </c>
      <c r="F925" s="86">
        <f t="shared" si="108"/>
        <v>17</v>
      </c>
      <c r="G925" s="86">
        <f t="shared" si="108"/>
        <v>16</v>
      </c>
      <c r="H925" s="86">
        <f t="shared" si="108"/>
        <v>0</v>
      </c>
      <c r="I925" s="86">
        <f t="shared" ref="I925" si="109">SUM(I914:I924)</f>
        <v>22</v>
      </c>
      <c r="J925" s="86">
        <f t="shared" ref="J925" si="110">SUM(J914:J924)</f>
        <v>10</v>
      </c>
      <c r="K925" s="74"/>
      <c r="L925" s="74"/>
      <c r="M925" s="74"/>
    </row>
    <row r="926" spans="2:13" s="72" customFormat="1" ht="27" thickTop="1" thickBot="1" x14ac:dyDescent="0.25">
      <c r="B926" s="641"/>
      <c r="C926" s="642"/>
      <c r="D926" s="643"/>
      <c r="E926" s="647"/>
      <c r="F926" s="105" t="s">
        <v>904</v>
      </c>
      <c r="G926" s="105" t="s">
        <v>905</v>
      </c>
      <c r="H926" s="641"/>
      <c r="I926" s="642"/>
      <c r="J926" s="643"/>
      <c r="K926" s="74"/>
      <c r="L926" s="74"/>
      <c r="M926" s="74"/>
    </row>
    <row r="927" spans="2:13" s="72" customFormat="1" ht="14.25" thickTop="1" thickBot="1" x14ac:dyDescent="0.25">
      <c r="B927" s="644"/>
      <c r="C927" s="645"/>
      <c r="D927" s="646"/>
      <c r="E927" s="648"/>
      <c r="F927" s="112">
        <f>F925/E925*100</f>
        <v>34.693877551020407</v>
      </c>
      <c r="G927" s="112">
        <f>G925/F925*100</f>
        <v>94.117647058823522</v>
      </c>
      <c r="H927" s="644"/>
      <c r="I927" s="645"/>
      <c r="J927" s="646"/>
      <c r="K927" s="74"/>
      <c r="L927" s="74"/>
      <c r="M927" s="74"/>
    </row>
    <row r="928" spans="2:13" s="72" customFormat="1" ht="13.5" thickTop="1" x14ac:dyDescent="0.2"/>
    <row r="929" spans="2:13" s="72" customFormat="1" x14ac:dyDescent="0.2"/>
    <row r="931" spans="2:13" x14ac:dyDescent="0.2">
      <c r="B931" s="606" t="s">
        <v>204</v>
      </c>
      <c r="C931" s="606"/>
      <c r="D931" s="606"/>
      <c r="E931" s="606"/>
      <c r="F931" s="606"/>
      <c r="G931" s="606"/>
      <c r="H931" s="606"/>
      <c r="I931" s="606"/>
      <c r="J931" s="606"/>
    </row>
    <row r="932" spans="2:13" ht="13.5" customHeight="1" thickBot="1" x14ac:dyDescent="0.25">
      <c r="B932" s="607" t="s">
        <v>927</v>
      </c>
      <c r="C932" s="607"/>
      <c r="D932" s="607"/>
      <c r="E932" s="607"/>
      <c r="F932" s="607"/>
      <c r="G932" s="607"/>
      <c r="H932" s="607"/>
      <c r="I932" s="607"/>
      <c r="J932" s="607"/>
    </row>
    <row r="933" spans="2:13" s="81" customFormat="1" ht="14.25" thickTop="1" thickBot="1" x14ac:dyDescent="0.25">
      <c r="B933" s="649">
        <v>1</v>
      </c>
      <c r="C933" s="649"/>
      <c r="D933" s="649"/>
      <c r="E933" s="113">
        <v>2</v>
      </c>
      <c r="F933" s="113">
        <v>3</v>
      </c>
      <c r="G933" s="113">
        <v>4</v>
      </c>
      <c r="H933" s="113">
        <v>5</v>
      </c>
      <c r="I933" s="113">
        <v>6</v>
      </c>
      <c r="J933" s="113">
        <v>7</v>
      </c>
      <c r="K933" s="83"/>
      <c r="L933" s="93"/>
      <c r="M933" s="93"/>
    </row>
    <row r="934" spans="2:13" s="81" customFormat="1" ht="73.5" thickTop="1" thickBot="1" x14ac:dyDescent="0.25">
      <c r="B934" s="640" t="s">
        <v>733</v>
      </c>
      <c r="C934" s="640"/>
      <c r="D934" s="640"/>
      <c r="E934" s="114" t="s">
        <v>1112</v>
      </c>
      <c r="F934" s="114" t="s">
        <v>1113</v>
      </c>
      <c r="G934" s="114" t="s">
        <v>1114</v>
      </c>
      <c r="H934" s="114" t="s">
        <v>1115</v>
      </c>
      <c r="I934" s="114" t="s">
        <v>1116</v>
      </c>
      <c r="J934" s="114" t="s">
        <v>1117</v>
      </c>
      <c r="K934" s="85"/>
      <c r="L934" s="80"/>
      <c r="M934" s="80"/>
    </row>
    <row r="935" spans="2:13" s="81" customFormat="1" ht="13.5" thickTop="1" x14ac:dyDescent="0.2">
      <c r="B935" s="650"/>
      <c r="C935" s="650"/>
      <c r="D935" s="650"/>
      <c r="E935" s="213">
        <f>+D362</f>
        <v>0</v>
      </c>
      <c r="F935" s="89"/>
      <c r="G935" s="89"/>
      <c r="H935" s="89"/>
      <c r="I935" s="89"/>
      <c r="J935" s="89"/>
      <c r="K935" s="80"/>
      <c r="L935" s="80"/>
      <c r="M935" s="80"/>
    </row>
    <row r="936" spans="2:13" s="81" customFormat="1" x14ac:dyDescent="0.2">
      <c r="B936" s="635"/>
      <c r="C936" s="635"/>
      <c r="D936" s="635"/>
      <c r="E936" s="98"/>
      <c r="F936" s="90"/>
      <c r="G936" s="90"/>
      <c r="H936" s="90"/>
      <c r="I936" s="90"/>
      <c r="J936" s="90"/>
      <c r="K936" s="80"/>
      <c r="L936" s="80"/>
      <c r="M936" s="80"/>
    </row>
    <row r="937" spans="2:13" s="81" customFormat="1" x14ac:dyDescent="0.2">
      <c r="B937" s="635"/>
      <c r="C937" s="635"/>
      <c r="D937" s="635"/>
      <c r="E937" s="98"/>
      <c r="F937" s="90"/>
      <c r="G937" s="90"/>
      <c r="H937" s="90"/>
      <c r="I937" s="90"/>
      <c r="J937" s="90"/>
      <c r="K937" s="80"/>
      <c r="L937" s="80"/>
      <c r="M937" s="80"/>
    </row>
    <row r="938" spans="2:13" s="81" customFormat="1" x14ac:dyDescent="0.2">
      <c r="B938" s="635"/>
      <c r="C938" s="635"/>
      <c r="D938" s="635"/>
      <c r="E938" s="98"/>
      <c r="F938" s="90"/>
      <c r="G938" s="90"/>
      <c r="H938" s="90"/>
      <c r="I938" s="90"/>
      <c r="J938" s="90"/>
      <c r="K938" s="80"/>
      <c r="L938" s="80"/>
      <c r="M938" s="80"/>
    </row>
    <row r="939" spans="2:13" s="81" customFormat="1" x14ac:dyDescent="0.2">
      <c r="B939" s="635"/>
      <c r="C939" s="635"/>
      <c r="D939" s="635"/>
      <c r="E939" s="98"/>
      <c r="F939" s="90"/>
      <c r="G939" s="90"/>
      <c r="H939" s="90"/>
      <c r="I939" s="90"/>
      <c r="J939" s="90"/>
      <c r="K939" s="80"/>
      <c r="L939" s="80"/>
      <c r="M939" s="80"/>
    </row>
    <row r="940" spans="2:13" s="81" customFormat="1" x14ac:dyDescent="0.2">
      <c r="B940" s="635"/>
      <c r="C940" s="635"/>
      <c r="D940" s="635"/>
      <c r="E940" s="98"/>
      <c r="F940" s="90"/>
      <c r="G940" s="90"/>
      <c r="H940" s="90"/>
      <c r="I940" s="90"/>
      <c r="J940" s="90"/>
      <c r="K940" s="80"/>
      <c r="L940" s="80"/>
      <c r="M940" s="80"/>
    </row>
    <row r="941" spans="2:13" s="81" customFormat="1" x14ac:dyDescent="0.2">
      <c r="B941" s="635"/>
      <c r="C941" s="635"/>
      <c r="D941" s="635"/>
      <c r="E941" s="98"/>
      <c r="F941" s="90"/>
      <c r="G941" s="90"/>
      <c r="H941" s="90"/>
      <c r="I941" s="90"/>
      <c r="J941" s="90"/>
      <c r="K941" s="80"/>
      <c r="L941" s="80"/>
      <c r="M941" s="80"/>
    </row>
    <row r="942" spans="2:13" s="81" customFormat="1" x14ac:dyDescent="0.2">
      <c r="B942" s="636"/>
      <c r="C942" s="637"/>
      <c r="D942" s="638"/>
      <c r="E942" s="98"/>
      <c r="F942" s="90"/>
      <c r="G942" s="90"/>
      <c r="H942" s="90"/>
      <c r="I942" s="90"/>
      <c r="J942" s="90"/>
      <c r="K942" s="80"/>
      <c r="L942" s="80"/>
      <c r="M942" s="80"/>
    </row>
    <row r="943" spans="2:13" s="81" customFormat="1" x14ac:dyDescent="0.2">
      <c r="B943" s="635"/>
      <c r="C943" s="635"/>
      <c r="D943" s="635"/>
      <c r="E943" s="98"/>
      <c r="F943" s="90"/>
      <c r="G943" s="90"/>
      <c r="H943" s="90"/>
      <c r="I943" s="90"/>
      <c r="J943" s="90"/>
      <c r="K943" s="80"/>
      <c r="L943" s="80"/>
      <c r="M943" s="80"/>
    </row>
    <row r="944" spans="2:13" s="81" customFormat="1" x14ac:dyDescent="0.2">
      <c r="B944" s="635"/>
      <c r="C944" s="635"/>
      <c r="D944" s="635"/>
      <c r="E944" s="98"/>
      <c r="F944" s="90"/>
      <c r="G944" s="90"/>
      <c r="H944" s="90"/>
      <c r="I944" s="90"/>
      <c r="J944" s="90"/>
      <c r="K944" s="80"/>
      <c r="L944" s="80"/>
      <c r="M944" s="80"/>
    </row>
    <row r="945" spans="2:13" s="81" customFormat="1" ht="13.5" thickBot="1" x14ac:dyDescent="0.25">
      <c r="B945" s="639"/>
      <c r="C945" s="639"/>
      <c r="D945" s="639"/>
      <c r="E945" s="104"/>
      <c r="F945" s="91"/>
      <c r="G945" s="91"/>
      <c r="H945" s="91"/>
      <c r="I945" s="91"/>
      <c r="J945" s="91"/>
      <c r="K945" s="80"/>
      <c r="L945" s="80"/>
      <c r="M945" s="80"/>
    </row>
    <row r="946" spans="2:13" s="81" customFormat="1" ht="14.25" thickTop="1" thickBot="1" x14ac:dyDescent="0.25">
      <c r="B946" s="640" t="s">
        <v>195</v>
      </c>
      <c r="C946" s="640"/>
      <c r="D946" s="640"/>
      <c r="E946" s="103">
        <f t="shared" ref="E946:J946" si="111">SUM(E935:E945)</f>
        <v>0</v>
      </c>
      <c r="F946" s="86">
        <f t="shared" si="111"/>
        <v>0</v>
      </c>
      <c r="G946" s="86">
        <f t="shared" si="111"/>
        <v>0</v>
      </c>
      <c r="H946" s="86">
        <f t="shared" si="111"/>
        <v>0</v>
      </c>
      <c r="I946" s="86">
        <f t="shared" si="111"/>
        <v>0</v>
      </c>
      <c r="J946" s="86">
        <f t="shared" si="111"/>
        <v>0</v>
      </c>
      <c r="K946" s="80"/>
      <c r="L946" s="80"/>
      <c r="M946" s="80"/>
    </row>
    <row r="947" spans="2:13" s="81" customFormat="1" ht="27" thickTop="1" thickBot="1" x14ac:dyDescent="0.25">
      <c r="B947" s="641"/>
      <c r="C947" s="642"/>
      <c r="D947" s="643"/>
      <c r="E947" s="647"/>
      <c r="F947" s="105" t="s">
        <v>904</v>
      </c>
      <c r="G947" s="105" t="s">
        <v>905</v>
      </c>
      <c r="H947" s="641"/>
      <c r="I947" s="642"/>
      <c r="J947" s="643"/>
      <c r="K947" s="80"/>
      <c r="L947" s="80"/>
      <c r="M947" s="80"/>
    </row>
    <row r="948" spans="2:13" s="81" customFormat="1" ht="14.25" thickTop="1" thickBot="1" x14ac:dyDescent="0.25">
      <c r="B948" s="644"/>
      <c r="C948" s="645"/>
      <c r="D948" s="646"/>
      <c r="E948" s="648"/>
      <c r="F948" s="112" t="e">
        <f>F946/E946*100</f>
        <v>#DIV/0!</v>
      </c>
      <c r="G948" s="112" t="e">
        <f>G946/F946*100</f>
        <v>#DIV/0!</v>
      </c>
      <c r="H948" s="644"/>
      <c r="I948" s="645"/>
      <c r="J948" s="646"/>
      <c r="K948" s="80"/>
      <c r="L948" s="80"/>
      <c r="M948" s="80"/>
    </row>
    <row r="949" spans="2:13" ht="13.5" thickTop="1" x14ac:dyDescent="0.2"/>
    <row r="951" spans="2:13" x14ac:dyDescent="0.2">
      <c r="B951" s="606" t="s">
        <v>205</v>
      </c>
      <c r="C951" s="606"/>
      <c r="D951" s="606"/>
      <c r="E951" s="606"/>
      <c r="F951" s="606"/>
      <c r="G951" s="606"/>
      <c r="H951" s="606"/>
      <c r="I951" s="606"/>
      <c r="J951" s="606"/>
    </row>
    <row r="952" spans="2:13" ht="13.5" customHeight="1" thickBot="1" x14ac:dyDescent="0.25">
      <c r="B952" s="607" t="s">
        <v>928</v>
      </c>
      <c r="C952" s="607"/>
      <c r="D952" s="607"/>
      <c r="E952" s="607"/>
      <c r="F952" s="607"/>
      <c r="G952" s="607"/>
      <c r="H952" s="607"/>
      <c r="I952" s="607"/>
      <c r="J952" s="607"/>
    </row>
    <row r="953" spans="2:13" s="81" customFormat="1" ht="14.25" thickTop="1" thickBot="1" x14ac:dyDescent="0.25">
      <c r="B953" s="649">
        <v>1</v>
      </c>
      <c r="C953" s="649"/>
      <c r="D953" s="649"/>
      <c r="E953" s="113">
        <v>2</v>
      </c>
      <c r="F953" s="113">
        <v>3</v>
      </c>
      <c r="G953" s="113">
        <v>4</v>
      </c>
      <c r="H953" s="113">
        <v>5</v>
      </c>
      <c r="I953" s="113">
        <v>6</v>
      </c>
      <c r="J953" s="113">
        <v>7</v>
      </c>
      <c r="K953" s="83"/>
      <c r="L953" s="93"/>
      <c r="M953" s="93"/>
    </row>
    <row r="954" spans="2:13" s="81" customFormat="1" ht="73.5" thickTop="1" thickBot="1" x14ac:dyDescent="0.25">
      <c r="B954" s="640" t="s">
        <v>733</v>
      </c>
      <c r="C954" s="640"/>
      <c r="D954" s="640"/>
      <c r="E954" s="114" t="s">
        <v>1112</v>
      </c>
      <c r="F954" s="114" t="s">
        <v>1113</v>
      </c>
      <c r="G954" s="114" t="s">
        <v>1114</v>
      </c>
      <c r="H954" s="114" t="s">
        <v>1115</v>
      </c>
      <c r="I954" s="114" t="s">
        <v>1116</v>
      </c>
      <c r="J954" s="114" t="s">
        <v>1117</v>
      </c>
      <c r="K954" s="85"/>
      <c r="L954" s="80"/>
      <c r="M954" s="80"/>
    </row>
    <row r="955" spans="2:13" s="81" customFormat="1" ht="13.5" thickTop="1" x14ac:dyDescent="0.2">
      <c r="B955" s="650" t="s">
        <v>1136</v>
      </c>
      <c r="C955" s="650"/>
      <c r="D955" s="650"/>
      <c r="E955" s="213">
        <v>27</v>
      </c>
      <c r="F955" s="89">
        <v>12</v>
      </c>
      <c r="G955" s="89">
        <v>10</v>
      </c>
      <c r="H955" s="89">
        <v>0</v>
      </c>
      <c r="I955" s="89">
        <v>9</v>
      </c>
      <c r="J955" s="89">
        <v>6</v>
      </c>
      <c r="K955" s="80"/>
      <c r="L955" s="80"/>
      <c r="M955" s="80"/>
    </row>
    <row r="956" spans="2:13" s="81" customFormat="1" x14ac:dyDescent="0.2">
      <c r="B956" s="635" t="s">
        <v>1135</v>
      </c>
      <c r="C956" s="635"/>
      <c r="D956" s="635"/>
      <c r="E956" s="98">
        <v>29</v>
      </c>
      <c r="F956" s="527">
        <v>16</v>
      </c>
      <c r="G956" s="527">
        <v>15</v>
      </c>
      <c r="H956" s="527">
        <v>0</v>
      </c>
      <c r="I956" s="527">
        <v>9</v>
      </c>
      <c r="J956" s="527">
        <v>4</v>
      </c>
      <c r="K956" s="80"/>
      <c r="L956" s="80"/>
      <c r="M956" s="80"/>
    </row>
    <row r="957" spans="2:13" s="81" customFormat="1" x14ac:dyDescent="0.2">
      <c r="B957" s="635" t="s">
        <v>1137</v>
      </c>
      <c r="C957" s="635"/>
      <c r="D957" s="635"/>
      <c r="E957" s="98">
        <v>12</v>
      </c>
      <c r="F957" s="527">
        <v>4</v>
      </c>
      <c r="G957" s="527">
        <v>3</v>
      </c>
      <c r="H957" s="527">
        <v>0</v>
      </c>
      <c r="I957" s="527">
        <v>6</v>
      </c>
      <c r="J957" s="527">
        <v>2</v>
      </c>
      <c r="K957" s="80"/>
      <c r="L957" s="80"/>
      <c r="M957" s="80"/>
    </row>
    <row r="958" spans="2:13" s="81" customFormat="1" x14ac:dyDescent="0.2">
      <c r="B958" s="635" t="s">
        <v>1140</v>
      </c>
      <c r="C958" s="635"/>
      <c r="D958" s="635"/>
      <c r="E958" s="98">
        <v>0</v>
      </c>
      <c r="F958" s="527">
        <v>0</v>
      </c>
      <c r="G958" s="527">
        <v>0</v>
      </c>
      <c r="H958" s="527">
        <v>0</v>
      </c>
      <c r="I958" s="527">
        <v>0</v>
      </c>
      <c r="J958" s="527">
        <v>0</v>
      </c>
      <c r="K958" s="80"/>
      <c r="L958" s="80"/>
      <c r="M958" s="80"/>
    </row>
    <row r="959" spans="2:13" s="81" customFormat="1" x14ac:dyDescent="0.2">
      <c r="B959" s="635"/>
      <c r="C959" s="635"/>
      <c r="D959" s="635"/>
      <c r="E959" s="98"/>
      <c r="F959" s="90"/>
      <c r="G959" s="90"/>
      <c r="H959" s="90"/>
      <c r="I959" s="90"/>
      <c r="J959" s="90"/>
      <c r="K959" s="80"/>
      <c r="L959" s="80"/>
      <c r="M959" s="80"/>
    </row>
    <row r="960" spans="2:13" s="81" customFormat="1" x14ac:dyDescent="0.2">
      <c r="B960" s="635"/>
      <c r="C960" s="635"/>
      <c r="D960" s="635"/>
      <c r="E960" s="98"/>
      <c r="F960" s="90"/>
      <c r="G960" s="90"/>
      <c r="H960" s="90"/>
      <c r="I960" s="90"/>
      <c r="J960" s="90"/>
      <c r="K960" s="80"/>
      <c r="L960" s="80"/>
      <c r="M960" s="80"/>
    </row>
    <row r="961" spans="1:13" s="81" customFormat="1" x14ac:dyDescent="0.2">
      <c r="B961" s="635"/>
      <c r="C961" s="635"/>
      <c r="D961" s="635"/>
      <c r="E961" s="98"/>
      <c r="F961" s="90"/>
      <c r="G961" s="90"/>
      <c r="H961" s="90"/>
      <c r="I961" s="90"/>
      <c r="J961" s="90"/>
      <c r="K961" s="80"/>
      <c r="L961" s="80"/>
      <c r="M961" s="80"/>
    </row>
    <row r="962" spans="1:13" s="81" customFormat="1" x14ac:dyDescent="0.2">
      <c r="B962" s="636"/>
      <c r="C962" s="637"/>
      <c r="D962" s="638"/>
      <c r="E962" s="98"/>
      <c r="F962" s="90"/>
      <c r="G962" s="90"/>
      <c r="H962" s="90"/>
      <c r="I962" s="90"/>
      <c r="J962" s="90"/>
      <c r="K962" s="80"/>
      <c r="L962" s="80"/>
      <c r="M962" s="80"/>
    </row>
    <row r="963" spans="1:13" s="81" customFormat="1" x14ac:dyDescent="0.2">
      <c r="B963" s="635"/>
      <c r="C963" s="635"/>
      <c r="D963" s="635"/>
      <c r="E963" s="98"/>
      <c r="F963" s="90"/>
      <c r="G963" s="90"/>
      <c r="H963" s="90"/>
      <c r="I963" s="90"/>
      <c r="J963" s="90"/>
      <c r="K963" s="80"/>
      <c r="L963" s="80"/>
      <c r="M963" s="80"/>
    </row>
    <row r="964" spans="1:13" s="81" customFormat="1" x14ac:dyDescent="0.2">
      <c r="B964" s="635"/>
      <c r="C964" s="635"/>
      <c r="D964" s="635"/>
      <c r="E964" s="98"/>
      <c r="F964" s="90"/>
      <c r="G964" s="90"/>
      <c r="H964" s="90"/>
      <c r="I964" s="90"/>
      <c r="J964" s="90"/>
      <c r="K964" s="80"/>
      <c r="L964" s="80"/>
      <c r="M964" s="80"/>
    </row>
    <row r="965" spans="1:13" s="81" customFormat="1" ht="13.5" thickBot="1" x14ac:dyDescent="0.25">
      <c r="B965" s="639"/>
      <c r="C965" s="639"/>
      <c r="D965" s="639"/>
      <c r="E965" s="104"/>
      <c r="F965" s="91"/>
      <c r="G965" s="91"/>
      <c r="H965" s="91"/>
      <c r="I965" s="91"/>
      <c r="J965" s="91"/>
      <c r="K965" s="80"/>
      <c r="L965" s="80"/>
      <c r="M965" s="80"/>
    </row>
    <row r="966" spans="1:13" s="81" customFormat="1" ht="14.25" thickTop="1" thickBot="1" x14ac:dyDescent="0.25">
      <c r="B966" s="640" t="s">
        <v>195</v>
      </c>
      <c r="C966" s="640"/>
      <c r="D966" s="640"/>
      <c r="E966" s="103">
        <f t="shared" ref="E966:J966" si="112">SUM(E955:E965)</f>
        <v>68</v>
      </c>
      <c r="F966" s="86">
        <f t="shared" si="112"/>
        <v>32</v>
      </c>
      <c r="G966" s="86">
        <f t="shared" si="112"/>
        <v>28</v>
      </c>
      <c r="H966" s="86">
        <f t="shared" si="112"/>
        <v>0</v>
      </c>
      <c r="I966" s="86">
        <f t="shared" si="112"/>
        <v>24</v>
      </c>
      <c r="J966" s="86">
        <f t="shared" si="112"/>
        <v>12</v>
      </c>
      <c r="K966" s="80"/>
      <c r="L966" s="80"/>
      <c r="M966" s="80"/>
    </row>
    <row r="967" spans="1:13" s="81" customFormat="1" ht="27" thickTop="1" thickBot="1" x14ac:dyDescent="0.25">
      <c r="B967" s="641"/>
      <c r="C967" s="642"/>
      <c r="D967" s="643"/>
      <c r="E967" s="647"/>
      <c r="F967" s="105" t="s">
        <v>904</v>
      </c>
      <c r="G967" s="105" t="s">
        <v>905</v>
      </c>
      <c r="H967" s="641"/>
      <c r="I967" s="642"/>
      <c r="J967" s="643"/>
      <c r="K967" s="80"/>
      <c r="L967" s="80"/>
      <c r="M967" s="80"/>
    </row>
    <row r="968" spans="1:13" s="81" customFormat="1" ht="14.25" thickTop="1" thickBot="1" x14ac:dyDescent="0.25">
      <c r="B968" s="644"/>
      <c r="C968" s="645"/>
      <c r="D968" s="646"/>
      <c r="E968" s="648"/>
      <c r="F968" s="112">
        <f>F966/E966*100</f>
        <v>47.058823529411761</v>
      </c>
      <c r="G968" s="112">
        <f>G966/F966*100</f>
        <v>87.5</v>
      </c>
      <c r="H968" s="644"/>
      <c r="I968" s="645"/>
      <c r="J968" s="646"/>
      <c r="K968" s="80"/>
      <c r="L968" s="80"/>
      <c r="M968" s="80"/>
    </row>
    <row r="969" spans="1:13" ht="13.5" thickTop="1" x14ac:dyDescent="0.2"/>
    <row r="973" spans="1:13" ht="15" x14ac:dyDescent="0.25">
      <c r="A973" s="1" t="s">
        <v>206</v>
      </c>
    </row>
    <row r="974" spans="1:13" ht="15" x14ac:dyDescent="0.25">
      <c r="A974" s="2" t="s">
        <v>247</v>
      </c>
    </row>
    <row r="975" spans="1:13" ht="15" x14ac:dyDescent="0.25">
      <c r="A975" s="1" t="s">
        <v>1022</v>
      </c>
    </row>
    <row r="978" spans="1:14" x14ac:dyDescent="0.2">
      <c r="A978" s="606" t="s">
        <v>207</v>
      </c>
      <c r="B978" s="606" t="s">
        <v>1</v>
      </c>
      <c r="C978" s="606" t="s">
        <v>1</v>
      </c>
      <c r="D978" s="606" t="s">
        <v>1</v>
      </c>
      <c r="E978" s="606" t="s">
        <v>1</v>
      </c>
      <c r="F978" s="606" t="s">
        <v>1</v>
      </c>
      <c r="G978" s="606" t="s">
        <v>1</v>
      </c>
      <c r="H978" s="606" t="s">
        <v>1</v>
      </c>
      <c r="I978" s="606" t="s">
        <v>1</v>
      </c>
      <c r="J978" s="606" t="s">
        <v>1</v>
      </c>
      <c r="K978" s="606" t="s">
        <v>1</v>
      </c>
      <c r="L978" s="606" t="s">
        <v>1</v>
      </c>
      <c r="M978" s="606" t="s">
        <v>1</v>
      </c>
      <c r="N978" s="606" t="s">
        <v>1</v>
      </c>
    </row>
    <row r="979" spans="1:14" x14ac:dyDescent="0.2">
      <c r="A979" s="606" t="s">
        <v>208</v>
      </c>
      <c r="B979" s="606" t="s">
        <v>1</v>
      </c>
      <c r="C979" s="606" t="s">
        <v>1</v>
      </c>
      <c r="D979" s="606" t="s">
        <v>1</v>
      </c>
      <c r="E979" s="606" t="s">
        <v>1</v>
      </c>
      <c r="F979" s="606" t="s">
        <v>1</v>
      </c>
      <c r="G979" s="606" t="s">
        <v>1</v>
      </c>
      <c r="H979" s="606" t="s">
        <v>1</v>
      </c>
      <c r="I979" s="606" t="s">
        <v>1</v>
      </c>
      <c r="J979" s="606" t="s">
        <v>1</v>
      </c>
      <c r="K979" s="606" t="s">
        <v>1</v>
      </c>
      <c r="L979" s="606" t="s">
        <v>1</v>
      </c>
      <c r="M979" s="606" t="s">
        <v>1</v>
      </c>
      <c r="N979" s="606" t="s">
        <v>1</v>
      </c>
    </row>
    <row r="980" spans="1:14" ht="13.5" thickBot="1" x14ac:dyDescent="0.25">
      <c r="A980" s="606" t="s">
        <v>248</v>
      </c>
      <c r="B980" s="606" t="s">
        <v>1</v>
      </c>
      <c r="C980" s="606" t="s">
        <v>1</v>
      </c>
      <c r="D980" s="606" t="s">
        <v>1</v>
      </c>
      <c r="E980" s="606" t="s">
        <v>1</v>
      </c>
      <c r="F980" s="606" t="s">
        <v>1</v>
      </c>
      <c r="G980" s="606" t="s">
        <v>1</v>
      </c>
      <c r="H980" s="606" t="s">
        <v>1</v>
      </c>
      <c r="I980" s="606" t="s">
        <v>1</v>
      </c>
      <c r="J980" s="606" t="s">
        <v>1</v>
      </c>
      <c r="K980" s="606" t="s">
        <v>1</v>
      </c>
      <c r="L980" s="606" t="s">
        <v>1</v>
      </c>
      <c r="M980" s="606" t="s">
        <v>1</v>
      </c>
      <c r="N980" s="606" t="s">
        <v>1</v>
      </c>
    </row>
    <row r="981" spans="1:14" ht="23.1" customHeight="1" thickTop="1" thickBot="1" x14ac:dyDescent="0.25">
      <c r="A981" s="622" t="s">
        <v>189</v>
      </c>
      <c r="B981" s="623" t="s">
        <v>209</v>
      </c>
      <c r="C981" s="676" t="s">
        <v>210</v>
      </c>
      <c r="D981" s="676" t="s">
        <v>1</v>
      </c>
      <c r="E981" s="676" t="s">
        <v>1</v>
      </c>
      <c r="F981" s="676" t="s">
        <v>1</v>
      </c>
      <c r="G981" s="676" t="s">
        <v>1</v>
      </c>
      <c r="H981" s="676" t="s">
        <v>1</v>
      </c>
      <c r="I981" s="676" t="s">
        <v>1</v>
      </c>
      <c r="J981" s="676" t="s">
        <v>1</v>
      </c>
      <c r="K981" s="676" t="s">
        <v>1</v>
      </c>
      <c r="L981" s="676" t="s">
        <v>1</v>
      </c>
      <c r="M981" s="624" t="s">
        <v>216</v>
      </c>
      <c r="N981" s="626" t="s">
        <v>878</v>
      </c>
    </row>
    <row r="982" spans="1:14" ht="56.1" customHeight="1" thickTop="1" thickBot="1" x14ac:dyDescent="0.25">
      <c r="A982" s="622" t="s">
        <v>1</v>
      </c>
      <c r="B982" s="623" t="s">
        <v>1</v>
      </c>
      <c r="C982" s="337" t="s">
        <v>93</v>
      </c>
      <c r="D982" s="337" t="s">
        <v>92</v>
      </c>
      <c r="E982" s="337" t="s">
        <v>91</v>
      </c>
      <c r="F982" s="337" t="s">
        <v>90</v>
      </c>
      <c r="G982" s="337" t="s">
        <v>0</v>
      </c>
      <c r="H982" s="337" t="s">
        <v>211</v>
      </c>
      <c r="I982" s="337" t="s">
        <v>212</v>
      </c>
      <c r="J982" s="337" t="s">
        <v>213</v>
      </c>
      <c r="K982" s="337" t="s">
        <v>214</v>
      </c>
      <c r="L982" s="337" t="s">
        <v>215</v>
      </c>
      <c r="M982" s="625" t="s">
        <v>1</v>
      </c>
      <c r="N982" s="627" t="s">
        <v>1</v>
      </c>
    </row>
    <row r="983" spans="1:14" ht="64.5" customHeight="1" thickTop="1" thickBot="1" x14ac:dyDescent="0.25">
      <c r="A983" s="622" t="s">
        <v>1</v>
      </c>
      <c r="B983" s="623" t="s">
        <v>1</v>
      </c>
      <c r="C983" s="338" t="s">
        <v>218</v>
      </c>
      <c r="D983" s="338" t="s">
        <v>219</v>
      </c>
      <c r="E983" s="338" t="s">
        <v>220</v>
      </c>
      <c r="F983" s="338" t="s">
        <v>221</v>
      </c>
      <c r="G983" s="338" t="s">
        <v>222</v>
      </c>
      <c r="H983" s="338" t="s">
        <v>223</v>
      </c>
      <c r="I983" s="338" t="s">
        <v>224</v>
      </c>
      <c r="J983" s="338" t="s">
        <v>225</v>
      </c>
      <c r="K983" s="338" t="s">
        <v>226</v>
      </c>
      <c r="L983" s="338" t="s">
        <v>227</v>
      </c>
      <c r="M983" s="338" t="s">
        <v>228</v>
      </c>
      <c r="N983" s="628" t="s">
        <v>1</v>
      </c>
    </row>
    <row r="984" spans="1:14" ht="38.25" customHeight="1" thickTop="1" x14ac:dyDescent="0.2">
      <c r="A984" s="4" t="s">
        <v>0</v>
      </c>
      <c r="B984" s="4" t="s">
        <v>229</v>
      </c>
      <c r="C984" s="524">
        <v>47</v>
      </c>
      <c r="D984" s="524">
        <v>1</v>
      </c>
      <c r="E984" s="524">
        <v>1</v>
      </c>
      <c r="F984" s="4"/>
      <c r="G984" s="4"/>
      <c r="H984" s="4"/>
      <c r="I984" s="4"/>
      <c r="J984" s="327">
        <f>SUM(C984:I984)</f>
        <v>49</v>
      </c>
      <c r="K984" s="327">
        <f>SUM(C984:G984)</f>
        <v>49</v>
      </c>
      <c r="L984" s="327">
        <f>+C984*5+D984*4+E984*3+F984*2+G984*1</f>
        <v>242</v>
      </c>
      <c r="M984" s="328">
        <f>+L984/K984</f>
        <v>4.9387755102040813</v>
      </c>
      <c r="N984" s="329">
        <f>+M984*2</f>
        <v>9.8775510204081627</v>
      </c>
    </row>
    <row r="985" spans="1:14" ht="36.75" customHeight="1" x14ac:dyDescent="0.2">
      <c r="A985" s="4" t="s">
        <v>90</v>
      </c>
      <c r="B985" s="4" t="s">
        <v>230</v>
      </c>
      <c r="C985" s="41">
        <v>47</v>
      </c>
      <c r="D985" s="524">
        <v>1</v>
      </c>
      <c r="E985" s="524">
        <v>1</v>
      </c>
      <c r="F985" s="4"/>
      <c r="G985" s="4"/>
      <c r="H985" s="4"/>
      <c r="I985" s="4"/>
      <c r="J985" s="335">
        <f t="shared" ref="J985:J992" si="113">SUM(C985:I985)</f>
        <v>49</v>
      </c>
      <c r="K985" s="335">
        <f t="shared" ref="K985:K992" si="114">SUM(C985:G985)</f>
        <v>49</v>
      </c>
      <c r="L985" s="335">
        <f t="shared" ref="L985:L993" si="115">+C985*5+D985*4+E985*3+F985*2+G985*1</f>
        <v>242</v>
      </c>
      <c r="M985" s="330">
        <f t="shared" ref="M985:M993" si="116">+L985/K985</f>
        <v>4.9387755102040813</v>
      </c>
      <c r="N985" s="331">
        <f t="shared" ref="N985:N993" si="117">+M985*2</f>
        <v>9.8775510204081627</v>
      </c>
    </row>
    <row r="986" spans="1:14" ht="54.95" customHeight="1" x14ac:dyDescent="0.2">
      <c r="A986" s="4" t="s">
        <v>91</v>
      </c>
      <c r="B986" s="4" t="s">
        <v>231</v>
      </c>
      <c r="C986" s="524">
        <v>46</v>
      </c>
      <c r="D986" s="524">
        <v>3</v>
      </c>
      <c r="E986" s="524"/>
      <c r="F986" s="4"/>
      <c r="G986" s="4"/>
      <c r="H986" s="4"/>
      <c r="I986" s="4"/>
      <c r="J986" s="335">
        <f t="shared" si="113"/>
        <v>49</v>
      </c>
      <c r="K986" s="335">
        <f t="shared" si="114"/>
        <v>49</v>
      </c>
      <c r="L986" s="335">
        <f t="shared" si="115"/>
        <v>242</v>
      </c>
      <c r="M986" s="330">
        <f t="shared" si="116"/>
        <v>4.9387755102040813</v>
      </c>
      <c r="N986" s="331">
        <f t="shared" si="117"/>
        <v>9.8775510204081627</v>
      </c>
    </row>
    <row r="987" spans="1:14" ht="54.95" customHeight="1" x14ac:dyDescent="0.2">
      <c r="A987" s="4" t="s">
        <v>92</v>
      </c>
      <c r="B987" s="4" t="s">
        <v>232</v>
      </c>
      <c r="C987" s="524">
        <v>46</v>
      </c>
      <c r="D987" s="524">
        <v>1</v>
      </c>
      <c r="E987" s="524">
        <v>2</v>
      </c>
      <c r="F987" s="4"/>
      <c r="G987" s="4"/>
      <c r="H987" s="4"/>
      <c r="I987" s="4"/>
      <c r="J987" s="335">
        <f t="shared" si="113"/>
        <v>49</v>
      </c>
      <c r="K987" s="335">
        <f t="shared" si="114"/>
        <v>49</v>
      </c>
      <c r="L987" s="335">
        <f t="shared" si="115"/>
        <v>240</v>
      </c>
      <c r="M987" s="330">
        <f t="shared" si="116"/>
        <v>4.8979591836734695</v>
      </c>
      <c r="N987" s="331">
        <f t="shared" si="117"/>
        <v>9.795918367346939</v>
      </c>
    </row>
    <row r="988" spans="1:14" ht="70.5" customHeight="1" x14ac:dyDescent="0.2">
      <c r="A988" s="4" t="s">
        <v>93</v>
      </c>
      <c r="B988" s="4" t="s">
        <v>233</v>
      </c>
      <c r="C988" s="524">
        <v>47</v>
      </c>
      <c r="D988" s="524">
        <v>1</v>
      </c>
      <c r="E988" s="524">
        <v>1</v>
      </c>
      <c r="F988" s="4"/>
      <c r="G988" s="4"/>
      <c r="H988" s="4"/>
      <c r="I988" s="4"/>
      <c r="J988" s="335">
        <f t="shared" si="113"/>
        <v>49</v>
      </c>
      <c r="K988" s="335">
        <f t="shared" si="114"/>
        <v>49</v>
      </c>
      <c r="L988" s="335">
        <f t="shared" si="115"/>
        <v>242</v>
      </c>
      <c r="M988" s="330">
        <f t="shared" si="116"/>
        <v>4.9387755102040813</v>
      </c>
      <c r="N988" s="331">
        <f t="shared" si="117"/>
        <v>9.8775510204081627</v>
      </c>
    </row>
    <row r="989" spans="1:14" ht="54.95" customHeight="1" x14ac:dyDescent="0.2">
      <c r="A989" s="4" t="s">
        <v>94</v>
      </c>
      <c r="B989" s="4" t="s">
        <v>234</v>
      </c>
      <c r="C989" s="524">
        <v>47</v>
      </c>
      <c r="D989" s="524">
        <v>2</v>
      </c>
      <c r="E989" s="524"/>
      <c r="F989" s="4"/>
      <c r="G989" s="4"/>
      <c r="H989" s="4"/>
      <c r="I989" s="4"/>
      <c r="J989" s="335">
        <f t="shared" si="113"/>
        <v>49</v>
      </c>
      <c r="K989" s="335">
        <f t="shared" si="114"/>
        <v>49</v>
      </c>
      <c r="L989" s="335">
        <f t="shared" si="115"/>
        <v>243</v>
      </c>
      <c r="M989" s="330">
        <f t="shared" si="116"/>
        <v>4.9591836734693882</v>
      </c>
      <c r="N989" s="331">
        <f t="shared" si="117"/>
        <v>9.9183673469387763</v>
      </c>
    </row>
    <row r="990" spans="1:14" ht="35.25" customHeight="1" x14ac:dyDescent="0.2">
      <c r="A990" s="4" t="s">
        <v>95</v>
      </c>
      <c r="B990" s="4" t="s">
        <v>235</v>
      </c>
      <c r="C990" s="524">
        <v>47</v>
      </c>
      <c r="D990" s="524">
        <v>2</v>
      </c>
      <c r="E990" s="524"/>
      <c r="F990" s="4"/>
      <c r="G990" s="4"/>
      <c r="H990" s="4"/>
      <c r="I990" s="4"/>
      <c r="J990" s="335">
        <f t="shared" si="113"/>
        <v>49</v>
      </c>
      <c r="K990" s="335">
        <f t="shared" si="114"/>
        <v>49</v>
      </c>
      <c r="L990" s="335">
        <f t="shared" si="115"/>
        <v>243</v>
      </c>
      <c r="M990" s="330">
        <f t="shared" si="116"/>
        <v>4.9591836734693882</v>
      </c>
      <c r="N990" s="331">
        <f t="shared" si="117"/>
        <v>9.9183673469387763</v>
      </c>
    </row>
    <row r="991" spans="1:14" ht="39.75" customHeight="1" x14ac:dyDescent="0.2">
      <c r="A991" s="4" t="s">
        <v>123</v>
      </c>
      <c r="B991" s="4" t="s">
        <v>236</v>
      </c>
      <c r="C991" s="524">
        <v>48</v>
      </c>
      <c r="D991" s="524">
        <v>1</v>
      </c>
      <c r="E991" s="524"/>
      <c r="F991" s="4"/>
      <c r="G991" s="4"/>
      <c r="H991" s="4"/>
      <c r="I991" s="4"/>
      <c r="J991" s="335">
        <f t="shared" si="113"/>
        <v>49</v>
      </c>
      <c r="K991" s="335">
        <f t="shared" si="114"/>
        <v>49</v>
      </c>
      <c r="L991" s="335">
        <f t="shared" si="115"/>
        <v>244</v>
      </c>
      <c r="M991" s="330">
        <f t="shared" si="116"/>
        <v>4.9795918367346941</v>
      </c>
      <c r="N991" s="331">
        <f t="shared" si="117"/>
        <v>9.9591836734693882</v>
      </c>
    </row>
    <row r="992" spans="1:14" ht="31.5" customHeight="1" thickBot="1" x14ac:dyDescent="0.25">
      <c r="A992" s="4" t="s">
        <v>122</v>
      </c>
      <c r="B992" s="4" t="s">
        <v>961</v>
      </c>
      <c r="C992" s="524">
        <v>47</v>
      </c>
      <c r="D992" s="524">
        <v>1</v>
      </c>
      <c r="E992" s="524">
        <v>1</v>
      </c>
      <c r="F992" s="4"/>
      <c r="G992" s="4"/>
      <c r="H992" s="4"/>
      <c r="I992" s="4"/>
      <c r="J992" s="336">
        <f t="shared" si="113"/>
        <v>49</v>
      </c>
      <c r="K992" s="336">
        <f t="shared" si="114"/>
        <v>49</v>
      </c>
      <c r="L992" s="336">
        <f t="shared" si="115"/>
        <v>242</v>
      </c>
      <c r="M992" s="333">
        <f t="shared" si="116"/>
        <v>4.9387755102040813</v>
      </c>
      <c r="N992" s="334">
        <f t="shared" si="117"/>
        <v>9.8775510204081627</v>
      </c>
    </row>
    <row r="993" spans="1:14" ht="13.5" thickTop="1" x14ac:dyDescent="0.2">
      <c r="A993" s="629" t="s">
        <v>195</v>
      </c>
      <c r="B993" s="630" t="s">
        <v>1</v>
      </c>
      <c r="C993" s="326">
        <f>SUM(C984:C992)</f>
        <v>422</v>
      </c>
      <c r="D993" s="326">
        <f t="shared" ref="D993:J993" si="118">SUM(D984:D992)</f>
        <v>13</v>
      </c>
      <c r="E993" s="326">
        <f t="shared" si="118"/>
        <v>6</v>
      </c>
      <c r="F993" s="326">
        <f t="shared" si="118"/>
        <v>0</v>
      </c>
      <c r="G993" s="326">
        <f t="shared" si="118"/>
        <v>0</v>
      </c>
      <c r="H993" s="326">
        <f t="shared" si="118"/>
        <v>0</v>
      </c>
      <c r="I993" s="326">
        <f t="shared" si="118"/>
        <v>0</v>
      </c>
      <c r="J993" s="327">
        <f t="shared" si="118"/>
        <v>441</v>
      </c>
      <c r="K993" s="327">
        <f>SUM(K984:K992)</f>
        <v>441</v>
      </c>
      <c r="L993" s="327">
        <f t="shared" si="115"/>
        <v>2180</v>
      </c>
      <c r="M993" s="328">
        <f t="shared" si="116"/>
        <v>4.9433106575963714</v>
      </c>
      <c r="N993" s="329">
        <f t="shared" si="117"/>
        <v>9.8866213151927429</v>
      </c>
    </row>
    <row r="994" spans="1:14" x14ac:dyDescent="0.2">
      <c r="A994" s="631" t="s">
        <v>237</v>
      </c>
      <c r="B994" s="632" t="s">
        <v>1</v>
      </c>
      <c r="C994" s="330" t="s">
        <v>238</v>
      </c>
      <c r="D994" s="330" t="s">
        <v>239</v>
      </c>
      <c r="E994" s="330" t="s">
        <v>240</v>
      </c>
      <c r="F994" s="330" t="s">
        <v>241</v>
      </c>
      <c r="G994" s="330" t="s">
        <v>242</v>
      </c>
      <c r="H994" s="330" t="s">
        <v>243</v>
      </c>
      <c r="I994" s="330" t="s">
        <v>244</v>
      </c>
      <c r="J994" s="330" t="s">
        <v>20</v>
      </c>
      <c r="K994" s="330"/>
      <c r="L994" s="330" t="s">
        <v>245</v>
      </c>
      <c r="M994" s="330" t="s">
        <v>20</v>
      </c>
      <c r="N994" s="331" t="s">
        <v>20</v>
      </c>
    </row>
    <row r="995" spans="1:14" ht="13.5" thickBot="1" x14ac:dyDescent="0.25">
      <c r="A995" s="633" t="s">
        <v>20</v>
      </c>
      <c r="B995" s="634" t="s">
        <v>1</v>
      </c>
      <c r="C995" s="332">
        <f>+C993/J993*100</f>
        <v>95.691609977324262</v>
      </c>
      <c r="D995" s="332">
        <f>+D993/J993*100</f>
        <v>2.947845804988662</v>
      </c>
      <c r="E995" s="332">
        <f>+E993/J993*100</f>
        <v>1.3605442176870748</v>
      </c>
      <c r="F995" s="332">
        <f>+F993/J993*100</f>
        <v>0</v>
      </c>
      <c r="G995" s="332">
        <f>+G993/J993*100</f>
        <v>0</v>
      </c>
      <c r="H995" s="332">
        <f>+H993/J993*100</f>
        <v>0</v>
      </c>
      <c r="I995" s="332">
        <f>+I993/J993*100</f>
        <v>0</v>
      </c>
      <c r="J995" s="332">
        <f>SUM(C995:I995)</f>
        <v>100</v>
      </c>
      <c r="K995" s="332"/>
      <c r="L995" s="332">
        <f>+C995+D995</f>
        <v>98.639455782312922</v>
      </c>
      <c r="M995" s="333" t="s">
        <v>20</v>
      </c>
      <c r="N995" s="334" t="s">
        <v>20</v>
      </c>
    </row>
    <row r="996" spans="1:14" ht="13.5" thickTop="1" x14ac:dyDescent="0.2"/>
    <row r="998" spans="1:14" ht="15" x14ac:dyDescent="0.25">
      <c r="A998" s="2" t="s">
        <v>929</v>
      </c>
    </row>
    <row r="999" spans="1:14" ht="15" x14ac:dyDescent="0.25">
      <c r="A999" s="1" t="s">
        <v>1023</v>
      </c>
    </row>
    <row r="1002" spans="1:14" x14ac:dyDescent="0.2">
      <c r="A1002" s="606" t="s">
        <v>207</v>
      </c>
      <c r="B1002" s="606" t="s">
        <v>1</v>
      </c>
      <c r="C1002" s="606" t="s">
        <v>1</v>
      </c>
      <c r="D1002" s="606" t="s">
        <v>1</v>
      </c>
      <c r="E1002" s="606" t="s">
        <v>1</v>
      </c>
      <c r="F1002" s="606" t="s">
        <v>1</v>
      </c>
      <c r="G1002" s="606" t="s">
        <v>1</v>
      </c>
      <c r="H1002" s="606" t="s">
        <v>1</v>
      </c>
      <c r="I1002" s="606" t="s">
        <v>1</v>
      </c>
      <c r="J1002" s="606" t="s">
        <v>1</v>
      </c>
      <c r="K1002" s="606" t="s">
        <v>1</v>
      </c>
      <c r="L1002" s="606" t="s">
        <v>1</v>
      </c>
      <c r="M1002" s="606" t="s">
        <v>1</v>
      </c>
      <c r="N1002" s="606" t="s">
        <v>1</v>
      </c>
    </row>
    <row r="1003" spans="1:14" x14ac:dyDescent="0.2">
      <c r="A1003" s="606" t="s">
        <v>208</v>
      </c>
      <c r="B1003" s="606" t="s">
        <v>1</v>
      </c>
      <c r="C1003" s="606" t="s">
        <v>1</v>
      </c>
      <c r="D1003" s="606" t="s">
        <v>1</v>
      </c>
      <c r="E1003" s="606" t="s">
        <v>1</v>
      </c>
      <c r="F1003" s="606" t="s">
        <v>1</v>
      </c>
      <c r="G1003" s="606" t="s">
        <v>1</v>
      </c>
      <c r="H1003" s="606" t="s">
        <v>1</v>
      </c>
      <c r="I1003" s="606" t="s">
        <v>1</v>
      </c>
      <c r="J1003" s="606" t="s">
        <v>1</v>
      </c>
      <c r="K1003" s="606" t="s">
        <v>1</v>
      </c>
      <c r="L1003" s="606" t="s">
        <v>1</v>
      </c>
      <c r="M1003" s="606" t="s">
        <v>1</v>
      </c>
      <c r="N1003" s="606" t="s">
        <v>1</v>
      </c>
    </row>
    <row r="1004" spans="1:14" ht="13.5" thickBot="1" x14ac:dyDescent="0.25">
      <c r="A1004" s="606" t="s">
        <v>246</v>
      </c>
      <c r="B1004" s="606" t="s">
        <v>1</v>
      </c>
      <c r="C1004" s="606" t="s">
        <v>1</v>
      </c>
      <c r="D1004" s="606" t="s">
        <v>1</v>
      </c>
      <c r="E1004" s="606" t="s">
        <v>1</v>
      </c>
      <c r="F1004" s="606" t="s">
        <v>1</v>
      </c>
      <c r="G1004" s="606" t="s">
        <v>1</v>
      </c>
      <c r="H1004" s="606" t="s">
        <v>1</v>
      </c>
      <c r="I1004" s="606" t="s">
        <v>1</v>
      </c>
      <c r="J1004" s="606" t="s">
        <v>1</v>
      </c>
      <c r="K1004" s="606" t="s">
        <v>1</v>
      </c>
      <c r="L1004" s="606" t="s">
        <v>1</v>
      </c>
      <c r="M1004" s="606" t="s">
        <v>1</v>
      </c>
      <c r="N1004" s="606" t="s">
        <v>1</v>
      </c>
    </row>
    <row r="1005" spans="1:14" ht="23.1" customHeight="1" thickTop="1" thickBot="1" x14ac:dyDescent="0.25">
      <c r="A1005" s="593" t="s">
        <v>189</v>
      </c>
      <c r="B1005" s="593" t="s">
        <v>209</v>
      </c>
      <c r="C1005" s="593" t="s">
        <v>210</v>
      </c>
      <c r="D1005" s="593" t="s">
        <v>1</v>
      </c>
      <c r="E1005" s="593" t="s">
        <v>1</v>
      </c>
      <c r="F1005" s="593" t="s">
        <v>1</v>
      </c>
      <c r="G1005" s="593" t="s">
        <v>1</v>
      </c>
      <c r="H1005" s="593" t="s">
        <v>1</v>
      </c>
      <c r="I1005" s="593" t="s">
        <v>1</v>
      </c>
      <c r="J1005" s="593" t="s">
        <v>1</v>
      </c>
      <c r="K1005" s="593" t="s">
        <v>1</v>
      </c>
      <c r="L1005" s="593" t="s">
        <v>1</v>
      </c>
      <c r="M1005" s="593" t="s">
        <v>216</v>
      </c>
      <c r="N1005" s="593" t="s">
        <v>878</v>
      </c>
    </row>
    <row r="1006" spans="1:14" ht="56.1" customHeight="1" thickTop="1" thickBot="1" x14ac:dyDescent="0.25">
      <c r="A1006" s="593" t="s">
        <v>1</v>
      </c>
      <c r="B1006" s="593" t="s">
        <v>1</v>
      </c>
      <c r="C1006" s="10" t="s">
        <v>93</v>
      </c>
      <c r="D1006" s="10" t="s">
        <v>92</v>
      </c>
      <c r="E1006" s="10" t="s">
        <v>91</v>
      </c>
      <c r="F1006" s="10" t="s">
        <v>90</v>
      </c>
      <c r="G1006" s="10" t="s">
        <v>0</v>
      </c>
      <c r="H1006" s="10" t="s">
        <v>211</v>
      </c>
      <c r="I1006" s="10" t="s">
        <v>212</v>
      </c>
      <c r="J1006" s="10" t="s">
        <v>213</v>
      </c>
      <c r="K1006" s="10" t="s">
        <v>214</v>
      </c>
      <c r="L1006" s="10" t="s">
        <v>215</v>
      </c>
      <c r="M1006" s="593" t="s">
        <v>1</v>
      </c>
      <c r="N1006" s="593" t="s">
        <v>1</v>
      </c>
    </row>
    <row r="1007" spans="1:14" ht="72" customHeight="1" thickTop="1" thickBot="1" x14ac:dyDescent="0.25">
      <c r="A1007" s="593" t="s">
        <v>1</v>
      </c>
      <c r="B1007" s="593" t="s">
        <v>1</v>
      </c>
      <c r="C1007" s="10" t="s">
        <v>218</v>
      </c>
      <c r="D1007" s="10" t="s">
        <v>219</v>
      </c>
      <c r="E1007" s="10" t="s">
        <v>220</v>
      </c>
      <c r="F1007" s="10" t="s">
        <v>221</v>
      </c>
      <c r="G1007" s="10" t="s">
        <v>222</v>
      </c>
      <c r="H1007" s="10" t="s">
        <v>223</v>
      </c>
      <c r="I1007" s="10" t="s">
        <v>224</v>
      </c>
      <c r="J1007" s="10" t="s">
        <v>225</v>
      </c>
      <c r="K1007" s="10" t="s">
        <v>226</v>
      </c>
      <c r="L1007" s="10" t="s">
        <v>227</v>
      </c>
      <c r="M1007" s="10" t="s">
        <v>228</v>
      </c>
      <c r="N1007" s="593" t="s">
        <v>1</v>
      </c>
    </row>
    <row r="1008" spans="1:14" ht="44.25" customHeight="1" thickTop="1" thickBot="1" x14ac:dyDescent="0.25">
      <c r="A1008" s="4" t="s">
        <v>0</v>
      </c>
      <c r="B1008" s="4" t="s">
        <v>229</v>
      </c>
      <c r="C1008" s="4"/>
      <c r="D1008" s="4"/>
      <c r="E1008" s="4"/>
      <c r="F1008" s="4"/>
      <c r="G1008" s="4"/>
      <c r="H1008" s="4"/>
      <c r="I1008" s="4"/>
      <c r="J1008" s="23">
        <f>SUM(C1008:I1008)</f>
        <v>0</v>
      </c>
      <c r="K1008" s="23">
        <f>SUM(C1008:G1008)</f>
        <v>0</v>
      </c>
      <c r="L1008" s="23">
        <f>+C1008*5+D1008*4+E1008*3+F1008*2+G1008*1</f>
        <v>0</v>
      </c>
      <c r="M1008" s="17" t="e">
        <f>+L1008/K1008</f>
        <v>#DIV/0!</v>
      </c>
      <c r="N1008" s="17" t="e">
        <f>+M1008*2</f>
        <v>#DIV/0!</v>
      </c>
    </row>
    <row r="1009" spans="1:14" ht="33.75" customHeight="1" thickTop="1" thickBot="1" x14ac:dyDescent="0.25">
      <c r="A1009" s="4" t="s">
        <v>90</v>
      </c>
      <c r="B1009" s="4" t="s">
        <v>230</v>
      </c>
      <c r="C1009" s="4"/>
      <c r="D1009" s="4"/>
      <c r="E1009" s="4"/>
      <c r="F1009" s="4"/>
      <c r="G1009" s="4"/>
      <c r="H1009" s="4"/>
      <c r="I1009" s="4"/>
      <c r="J1009" s="23">
        <f t="shared" ref="J1009:J1016" si="119">SUM(C1009:I1009)</f>
        <v>0</v>
      </c>
      <c r="K1009" s="23">
        <f t="shared" ref="K1009:K1016" si="120">SUM(C1009:G1009)</f>
        <v>0</v>
      </c>
      <c r="L1009" s="23">
        <f t="shared" ref="L1009:L1017" si="121">+C1009*5+D1009*4+E1009*3+F1009*2+G1009*1</f>
        <v>0</v>
      </c>
      <c r="M1009" s="17" t="e">
        <f t="shared" ref="M1009:M1017" si="122">+L1009/K1009</f>
        <v>#DIV/0!</v>
      </c>
      <c r="N1009" s="17" t="e">
        <f t="shared" ref="N1009:N1017" si="123">+M1009*2</f>
        <v>#DIV/0!</v>
      </c>
    </row>
    <row r="1010" spans="1:14" ht="42" customHeight="1" thickTop="1" thickBot="1" x14ac:dyDescent="0.25">
      <c r="A1010" s="4" t="s">
        <v>91</v>
      </c>
      <c r="B1010" s="4" t="s">
        <v>231</v>
      </c>
      <c r="C1010" s="4"/>
      <c r="D1010" s="4"/>
      <c r="E1010" s="4"/>
      <c r="F1010" s="4"/>
      <c r="G1010" s="4"/>
      <c r="H1010" s="4"/>
      <c r="I1010" s="4"/>
      <c r="J1010" s="23">
        <f t="shared" si="119"/>
        <v>0</v>
      </c>
      <c r="K1010" s="23">
        <f t="shared" si="120"/>
        <v>0</v>
      </c>
      <c r="L1010" s="23">
        <f t="shared" si="121"/>
        <v>0</v>
      </c>
      <c r="M1010" s="17" t="e">
        <f t="shared" si="122"/>
        <v>#DIV/0!</v>
      </c>
      <c r="N1010" s="17" t="e">
        <f t="shared" si="123"/>
        <v>#DIV/0!</v>
      </c>
    </row>
    <row r="1011" spans="1:14" ht="54.95" customHeight="1" thickTop="1" thickBot="1" x14ac:dyDescent="0.25">
      <c r="A1011" s="4" t="s">
        <v>92</v>
      </c>
      <c r="B1011" s="4" t="s">
        <v>232</v>
      </c>
      <c r="C1011" s="4"/>
      <c r="D1011" s="4"/>
      <c r="E1011" s="4"/>
      <c r="F1011" s="4"/>
      <c r="G1011" s="4"/>
      <c r="H1011" s="4"/>
      <c r="I1011" s="4"/>
      <c r="J1011" s="23">
        <f t="shared" si="119"/>
        <v>0</v>
      </c>
      <c r="K1011" s="23">
        <f t="shared" si="120"/>
        <v>0</v>
      </c>
      <c r="L1011" s="23">
        <f t="shared" si="121"/>
        <v>0</v>
      </c>
      <c r="M1011" s="17" t="e">
        <f t="shared" si="122"/>
        <v>#DIV/0!</v>
      </c>
      <c r="N1011" s="17" t="e">
        <f t="shared" si="123"/>
        <v>#DIV/0!</v>
      </c>
    </row>
    <row r="1012" spans="1:14" ht="83.25" customHeight="1" thickTop="1" thickBot="1" x14ac:dyDescent="0.25">
      <c r="A1012" s="4" t="s">
        <v>93</v>
      </c>
      <c r="B1012" s="4" t="s">
        <v>233</v>
      </c>
      <c r="C1012" s="4"/>
      <c r="D1012" s="4"/>
      <c r="E1012" s="4"/>
      <c r="F1012" s="4"/>
      <c r="G1012" s="4"/>
      <c r="H1012" s="4"/>
      <c r="I1012" s="4"/>
      <c r="J1012" s="23">
        <f t="shared" si="119"/>
        <v>0</v>
      </c>
      <c r="K1012" s="23">
        <f t="shared" si="120"/>
        <v>0</v>
      </c>
      <c r="L1012" s="23">
        <f t="shared" si="121"/>
        <v>0</v>
      </c>
      <c r="M1012" s="17" t="e">
        <f t="shared" si="122"/>
        <v>#DIV/0!</v>
      </c>
      <c r="N1012" s="17" t="e">
        <f t="shared" si="123"/>
        <v>#DIV/0!</v>
      </c>
    </row>
    <row r="1013" spans="1:14" ht="54.95" customHeight="1" thickTop="1" thickBot="1" x14ac:dyDescent="0.25">
      <c r="A1013" s="4" t="s">
        <v>94</v>
      </c>
      <c r="B1013" s="4" t="s">
        <v>234</v>
      </c>
      <c r="C1013" s="4"/>
      <c r="D1013" s="4"/>
      <c r="E1013" s="4"/>
      <c r="F1013" s="4"/>
      <c r="G1013" s="4"/>
      <c r="H1013" s="4"/>
      <c r="I1013" s="4"/>
      <c r="J1013" s="23">
        <f t="shared" si="119"/>
        <v>0</v>
      </c>
      <c r="K1013" s="23">
        <f t="shared" si="120"/>
        <v>0</v>
      </c>
      <c r="L1013" s="23">
        <f t="shared" si="121"/>
        <v>0</v>
      </c>
      <c r="M1013" s="17" t="e">
        <f t="shared" si="122"/>
        <v>#DIV/0!</v>
      </c>
      <c r="N1013" s="17" t="e">
        <f t="shared" si="123"/>
        <v>#DIV/0!</v>
      </c>
    </row>
    <row r="1014" spans="1:14" ht="32.25" customHeight="1" thickTop="1" thickBot="1" x14ac:dyDescent="0.25">
      <c r="A1014" s="4" t="s">
        <v>95</v>
      </c>
      <c r="B1014" s="4" t="s">
        <v>235</v>
      </c>
      <c r="C1014" s="4"/>
      <c r="D1014" s="4"/>
      <c r="E1014" s="4"/>
      <c r="F1014" s="4"/>
      <c r="G1014" s="4"/>
      <c r="H1014" s="4"/>
      <c r="I1014" s="4"/>
      <c r="J1014" s="23">
        <f t="shared" si="119"/>
        <v>0</v>
      </c>
      <c r="K1014" s="23">
        <f t="shared" si="120"/>
        <v>0</v>
      </c>
      <c r="L1014" s="23">
        <f t="shared" si="121"/>
        <v>0</v>
      </c>
      <c r="M1014" s="17" t="e">
        <f t="shared" si="122"/>
        <v>#DIV/0!</v>
      </c>
      <c r="N1014" s="17" t="e">
        <f t="shared" si="123"/>
        <v>#DIV/0!</v>
      </c>
    </row>
    <row r="1015" spans="1:14" ht="37.5" customHeight="1" thickTop="1" thickBot="1" x14ac:dyDescent="0.25">
      <c r="A1015" s="4" t="s">
        <v>123</v>
      </c>
      <c r="B1015" s="4" t="s">
        <v>236</v>
      </c>
      <c r="C1015" s="4"/>
      <c r="D1015" s="4"/>
      <c r="E1015" s="4"/>
      <c r="F1015" s="4"/>
      <c r="G1015" s="4"/>
      <c r="H1015" s="4"/>
      <c r="I1015" s="4"/>
      <c r="J1015" s="23">
        <f t="shared" si="119"/>
        <v>0</v>
      </c>
      <c r="K1015" s="23">
        <f t="shared" si="120"/>
        <v>0</v>
      </c>
      <c r="L1015" s="23">
        <f t="shared" si="121"/>
        <v>0</v>
      </c>
      <c r="M1015" s="17" t="e">
        <f t="shared" si="122"/>
        <v>#DIV/0!</v>
      </c>
      <c r="N1015" s="17" t="e">
        <f t="shared" si="123"/>
        <v>#DIV/0!</v>
      </c>
    </row>
    <row r="1016" spans="1:14" ht="25.5" customHeight="1" thickTop="1" thickBot="1" x14ac:dyDescent="0.25">
      <c r="A1016" s="4" t="s">
        <v>122</v>
      </c>
      <c r="B1016" s="308" t="s">
        <v>961</v>
      </c>
      <c r="C1016" s="4"/>
      <c r="D1016" s="4"/>
      <c r="E1016" s="4"/>
      <c r="F1016" s="4"/>
      <c r="G1016" s="4"/>
      <c r="H1016" s="4"/>
      <c r="I1016" s="4"/>
      <c r="J1016" s="23">
        <f t="shared" si="119"/>
        <v>0</v>
      </c>
      <c r="K1016" s="23">
        <f t="shared" si="120"/>
        <v>0</v>
      </c>
      <c r="L1016" s="23">
        <f t="shared" si="121"/>
        <v>0</v>
      </c>
      <c r="M1016" s="17" t="e">
        <f t="shared" si="122"/>
        <v>#DIV/0!</v>
      </c>
      <c r="N1016" s="17" t="e">
        <f t="shared" si="123"/>
        <v>#DIV/0!</v>
      </c>
    </row>
    <row r="1017" spans="1:14" ht="14.25" thickTop="1" thickBot="1" x14ac:dyDescent="0.25">
      <c r="A1017" s="615" t="s">
        <v>195</v>
      </c>
      <c r="B1017" s="615" t="s">
        <v>1</v>
      </c>
      <c r="C1017" s="15">
        <f>SUM(C1008:C1016)</f>
        <v>0</v>
      </c>
      <c r="D1017" s="15">
        <f t="shared" ref="D1017:J1017" si="124">SUM(D1008:D1016)</f>
        <v>0</v>
      </c>
      <c r="E1017" s="15">
        <f t="shared" si="124"/>
        <v>0</v>
      </c>
      <c r="F1017" s="15">
        <f t="shared" si="124"/>
        <v>0</v>
      </c>
      <c r="G1017" s="15">
        <f t="shared" si="124"/>
        <v>0</v>
      </c>
      <c r="H1017" s="15">
        <f t="shared" si="124"/>
        <v>0</v>
      </c>
      <c r="I1017" s="15">
        <f t="shared" si="124"/>
        <v>0</v>
      </c>
      <c r="J1017" s="23">
        <f t="shared" si="124"/>
        <v>0</v>
      </c>
      <c r="K1017" s="23">
        <f>SUM(K1008:K1016)</f>
        <v>0</v>
      </c>
      <c r="L1017" s="23">
        <f t="shared" si="121"/>
        <v>0</v>
      </c>
      <c r="M1017" s="17" t="e">
        <f t="shared" si="122"/>
        <v>#DIV/0!</v>
      </c>
      <c r="N1017" s="17" t="e">
        <f t="shared" si="123"/>
        <v>#DIV/0!</v>
      </c>
    </row>
    <row r="1018" spans="1:14" ht="14.25" thickTop="1" thickBot="1" x14ac:dyDescent="0.25">
      <c r="A1018" s="615" t="s">
        <v>237</v>
      </c>
      <c r="B1018" s="615" t="s">
        <v>1</v>
      </c>
      <c r="C1018" s="17" t="s">
        <v>238</v>
      </c>
      <c r="D1018" s="17" t="s">
        <v>239</v>
      </c>
      <c r="E1018" s="17" t="s">
        <v>240</v>
      </c>
      <c r="F1018" s="17" t="s">
        <v>241</v>
      </c>
      <c r="G1018" s="17" t="s">
        <v>242</v>
      </c>
      <c r="H1018" s="17" t="s">
        <v>243</v>
      </c>
      <c r="I1018" s="17" t="s">
        <v>244</v>
      </c>
      <c r="J1018" s="17" t="s">
        <v>20</v>
      </c>
      <c r="K1018" s="17"/>
      <c r="L1018" s="17" t="s">
        <v>245</v>
      </c>
      <c r="M1018" s="17" t="s">
        <v>20</v>
      </c>
      <c r="N1018" s="17" t="s">
        <v>20</v>
      </c>
    </row>
    <row r="1019" spans="1:14" ht="14.25" thickTop="1" thickBot="1" x14ac:dyDescent="0.25">
      <c r="A1019" s="615" t="s">
        <v>20</v>
      </c>
      <c r="B1019" s="615" t="s">
        <v>1</v>
      </c>
      <c r="C1019" s="34" t="e">
        <f>+C1017/J1017*100</f>
        <v>#DIV/0!</v>
      </c>
      <c r="D1019" s="34" t="e">
        <f>+D1017/J1017*100</f>
        <v>#DIV/0!</v>
      </c>
      <c r="E1019" s="34" t="e">
        <f>+E1017/J1017*100</f>
        <v>#DIV/0!</v>
      </c>
      <c r="F1019" s="34" t="e">
        <f>+F1017/J1017*100</f>
        <v>#DIV/0!</v>
      </c>
      <c r="G1019" s="34" t="e">
        <f>+G1017/J1017*100</f>
        <v>#DIV/0!</v>
      </c>
      <c r="H1019" s="34" t="e">
        <f>+H1017/J1017*100</f>
        <v>#DIV/0!</v>
      </c>
      <c r="I1019" s="34" t="e">
        <f>+I1017/J1017*100</f>
        <v>#DIV/0!</v>
      </c>
      <c r="J1019" s="34" t="e">
        <f>SUM(C1019:I1019)</f>
        <v>#DIV/0!</v>
      </c>
      <c r="K1019" s="34"/>
      <c r="L1019" s="34" t="e">
        <f>+C1019+D1019</f>
        <v>#DIV/0!</v>
      </c>
      <c r="M1019" s="17" t="s">
        <v>20</v>
      </c>
      <c r="N1019" s="17" t="s">
        <v>20</v>
      </c>
    </row>
    <row r="1022" spans="1:14" ht="15" x14ac:dyDescent="0.25">
      <c r="A1022" s="2" t="s">
        <v>930</v>
      </c>
    </row>
    <row r="1023" spans="1:14" ht="15" x14ac:dyDescent="0.25">
      <c r="A1023" s="1" t="s">
        <v>1024</v>
      </c>
    </row>
    <row r="1026" spans="1:14" x14ac:dyDescent="0.2">
      <c r="A1026" s="606" t="s">
        <v>207</v>
      </c>
      <c r="B1026" s="606" t="s">
        <v>1</v>
      </c>
      <c r="C1026" s="606" t="s">
        <v>1</v>
      </c>
      <c r="D1026" s="606" t="s">
        <v>1</v>
      </c>
      <c r="E1026" s="606" t="s">
        <v>1</v>
      </c>
      <c r="F1026" s="606" t="s">
        <v>1</v>
      </c>
      <c r="G1026" s="606" t="s">
        <v>1</v>
      </c>
      <c r="H1026" s="606" t="s">
        <v>1</v>
      </c>
      <c r="I1026" s="606" t="s">
        <v>1</v>
      </c>
      <c r="J1026" s="606" t="s">
        <v>1</v>
      </c>
      <c r="K1026" s="606" t="s">
        <v>1</v>
      </c>
      <c r="L1026" s="606" t="s">
        <v>1</v>
      </c>
      <c r="M1026" s="606" t="s">
        <v>1</v>
      </c>
      <c r="N1026" s="606" t="s">
        <v>1</v>
      </c>
    </row>
    <row r="1027" spans="1:14" x14ac:dyDescent="0.2">
      <c r="A1027" s="606" t="s">
        <v>208</v>
      </c>
      <c r="B1027" s="606" t="s">
        <v>1</v>
      </c>
      <c r="C1027" s="606" t="s">
        <v>1</v>
      </c>
      <c r="D1027" s="606" t="s">
        <v>1</v>
      </c>
      <c r="E1027" s="606" t="s">
        <v>1</v>
      </c>
      <c r="F1027" s="606" t="s">
        <v>1</v>
      </c>
      <c r="G1027" s="606" t="s">
        <v>1</v>
      </c>
      <c r="H1027" s="606" t="s">
        <v>1</v>
      </c>
      <c r="I1027" s="606" t="s">
        <v>1</v>
      </c>
      <c r="J1027" s="606" t="s">
        <v>1</v>
      </c>
      <c r="K1027" s="606" t="s">
        <v>1</v>
      </c>
      <c r="L1027" s="606" t="s">
        <v>1</v>
      </c>
      <c r="M1027" s="606" t="s">
        <v>1</v>
      </c>
      <c r="N1027" s="606" t="s">
        <v>1</v>
      </c>
    </row>
    <row r="1028" spans="1:14" ht="13.5" thickBot="1" x14ac:dyDescent="0.25">
      <c r="A1028" s="606" t="s">
        <v>248</v>
      </c>
      <c r="B1028" s="606" t="s">
        <v>1</v>
      </c>
      <c r="C1028" s="606" t="s">
        <v>1</v>
      </c>
      <c r="D1028" s="606" t="s">
        <v>1</v>
      </c>
      <c r="E1028" s="606" t="s">
        <v>1</v>
      </c>
      <c r="F1028" s="606" t="s">
        <v>1</v>
      </c>
      <c r="G1028" s="606" t="s">
        <v>1</v>
      </c>
      <c r="H1028" s="606" t="s">
        <v>1</v>
      </c>
      <c r="I1028" s="606" t="s">
        <v>1</v>
      </c>
      <c r="J1028" s="606" t="s">
        <v>1</v>
      </c>
      <c r="K1028" s="606" t="s">
        <v>1</v>
      </c>
      <c r="L1028" s="606" t="s">
        <v>1</v>
      </c>
      <c r="M1028" s="606" t="s">
        <v>1</v>
      </c>
      <c r="N1028" s="606" t="s">
        <v>1</v>
      </c>
    </row>
    <row r="1029" spans="1:14" ht="23.1" customHeight="1" thickTop="1" thickBot="1" x14ac:dyDescent="0.25">
      <c r="A1029" s="593" t="s">
        <v>189</v>
      </c>
      <c r="B1029" s="593" t="s">
        <v>209</v>
      </c>
      <c r="C1029" s="593" t="s">
        <v>210</v>
      </c>
      <c r="D1029" s="593" t="s">
        <v>1</v>
      </c>
      <c r="E1029" s="593" t="s">
        <v>1</v>
      </c>
      <c r="F1029" s="593" t="s">
        <v>1</v>
      </c>
      <c r="G1029" s="593" t="s">
        <v>1</v>
      </c>
      <c r="H1029" s="593" t="s">
        <v>1</v>
      </c>
      <c r="I1029" s="593" t="s">
        <v>1</v>
      </c>
      <c r="J1029" s="593" t="s">
        <v>1</v>
      </c>
      <c r="K1029" s="593" t="s">
        <v>1</v>
      </c>
      <c r="L1029" s="593" t="s">
        <v>1</v>
      </c>
      <c r="M1029" s="593" t="s">
        <v>216</v>
      </c>
      <c r="N1029" s="593" t="s">
        <v>878</v>
      </c>
    </row>
    <row r="1030" spans="1:14" ht="56.1" customHeight="1" thickTop="1" thickBot="1" x14ac:dyDescent="0.25">
      <c r="A1030" s="593" t="s">
        <v>1</v>
      </c>
      <c r="B1030" s="593" t="s">
        <v>1</v>
      </c>
      <c r="C1030" s="10" t="s">
        <v>93</v>
      </c>
      <c r="D1030" s="10" t="s">
        <v>92</v>
      </c>
      <c r="E1030" s="10" t="s">
        <v>91</v>
      </c>
      <c r="F1030" s="10" t="s">
        <v>90</v>
      </c>
      <c r="G1030" s="10" t="s">
        <v>0</v>
      </c>
      <c r="H1030" s="10" t="s">
        <v>211</v>
      </c>
      <c r="I1030" s="10" t="s">
        <v>212</v>
      </c>
      <c r="J1030" s="10" t="s">
        <v>213</v>
      </c>
      <c r="K1030" s="10" t="s">
        <v>214</v>
      </c>
      <c r="L1030" s="10" t="s">
        <v>215</v>
      </c>
      <c r="M1030" s="593" t="s">
        <v>1</v>
      </c>
      <c r="N1030" s="593" t="s">
        <v>1</v>
      </c>
    </row>
    <row r="1031" spans="1:14" ht="72" customHeight="1" thickTop="1" thickBot="1" x14ac:dyDescent="0.25">
      <c r="A1031" s="593" t="s">
        <v>1</v>
      </c>
      <c r="B1031" s="593" t="s">
        <v>1</v>
      </c>
      <c r="C1031" s="10" t="s">
        <v>218</v>
      </c>
      <c r="D1031" s="10" t="s">
        <v>219</v>
      </c>
      <c r="E1031" s="10" t="s">
        <v>220</v>
      </c>
      <c r="F1031" s="10" t="s">
        <v>221</v>
      </c>
      <c r="G1031" s="10" t="s">
        <v>222</v>
      </c>
      <c r="H1031" s="10" t="s">
        <v>223</v>
      </c>
      <c r="I1031" s="10" t="s">
        <v>224</v>
      </c>
      <c r="J1031" s="10" t="s">
        <v>225</v>
      </c>
      <c r="K1031" s="10" t="s">
        <v>226</v>
      </c>
      <c r="L1031" s="10" t="s">
        <v>227</v>
      </c>
      <c r="M1031" s="10" t="s">
        <v>228</v>
      </c>
      <c r="N1031" s="593" t="s">
        <v>1</v>
      </c>
    </row>
    <row r="1032" spans="1:14" ht="45" customHeight="1" thickTop="1" thickBot="1" x14ac:dyDescent="0.25">
      <c r="A1032" s="4" t="s">
        <v>0</v>
      </c>
      <c r="B1032" s="4" t="s">
        <v>1089</v>
      </c>
      <c r="C1032" s="532">
        <v>65</v>
      </c>
      <c r="D1032" s="532">
        <v>2</v>
      </c>
      <c r="E1032" s="532">
        <v>1</v>
      </c>
      <c r="F1032" s="22"/>
      <c r="G1032" s="22"/>
      <c r="H1032" s="22"/>
      <c r="I1032" s="22"/>
      <c r="J1032" s="23">
        <f>SUM(C1032:I1032)</f>
        <v>68</v>
      </c>
      <c r="K1032" s="23">
        <f>SUM(C1032:G1032)</f>
        <v>68</v>
      </c>
      <c r="L1032" s="23">
        <f>+C1032*5+D1032*4+E1032*3+F1032*2+G1032*1</f>
        <v>336</v>
      </c>
      <c r="M1032" s="17">
        <f>+L1032/K1032</f>
        <v>4.9411764705882355</v>
      </c>
      <c r="N1032" s="17">
        <f>+M1032*2</f>
        <v>9.882352941176471</v>
      </c>
    </row>
    <row r="1033" spans="1:14" ht="32.25" customHeight="1" thickTop="1" thickBot="1" x14ac:dyDescent="0.25">
      <c r="A1033" s="4" t="s">
        <v>90</v>
      </c>
      <c r="B1033" s="4" t="s">
        <v>230</v>
      </c>
      <c r="C1033" s="532">
        <v>64</v>
      </c>
      <c r="D1033" s="532">
        <v>3</v>
      </c>
      <c r="E1033" s="532">
        <v>1</v>
      </c>
      <c r="F1033" s="22"/>
      <c r="G1033" s="22"/>
      <c r="H1033" s="22"/>
      <c r="I1033" s="22"/>
      <c r="J1033" s="23">
        <f t="shared" ref="J1033:J1040" si="125">SUM(C1033:I1033)</f>
        <v>68</v>
      </c>
      <c r="K1033" s="23">
        <f t="shared" ref="K1033:K1040" si="126">SUM(C1033:G1033)</f>
        <v>68</v>
      </c>
      <c r="L1033" s="23">
        <f t="shared" ref="L1033:L1041" si="127">+C1033*5+D1033*4+E1033*3+F1033*2+G1033*1</f>
        <v>335</v>
      </c>
      <c r="M1033" s="17">
        <f t="shared" ref="M1033:M1041" si="128">+L1033/K1033</f>
        <v>4.9264705882352944</v>
      </c>
      <c r="N1033" s="17">
        <f t="shared" ref="N1033:N1041" si="129">+M1033*2</f>
        <v>9.8529411764705888</v>
      </c>
    </row>
    <row r="1034" spans="1:14" ht="42" customHeight="1" thickTop="1" thickBot="1" x14ac:dyDescent="0.25">
      <c r="A1034" s="4" t="s">
        <v>91</v>
      </c>
      <c r="B1034" s="4" t="s">
        <v>231</v>
      </c>
      <c r="C1034" s="532">
        <v>64</v>
      </c>
      <c r="D1034" s="532">
        <v>4</v>
      </c>
      <c r="E1034" s="532"/>
      <c r="F1034" s="22"/>
      <c r="G1034" s="22"/>
      <c r="H1034" s="22"/>
      <c r="I1034" s="22"/>
      <c r="J1034" s="23">
        <f t="shared" si="125"/>
        <v>68</v>
      </c>
      <c r="K1034" s="23">
        <f t="shared" si="126"/>
        <v>68</v>
      </c>
      <c r="L1034" s="23">
        <f t="shared" si="127"/>
        <v>336</v>
      </c>
      <c r="M1034" s="17">
        <f t="shared" si="128"/>
        <v>4.9411764705882355</v>
      </c>
      <c r="N1034" s="17">
        <f t="shared" si="129"/>
        <v>9.882352941176471</v>
      </c>
    </row>
    <row r="1035" spans="1:14" ht="48.75" customHeight="1" thickTop="1" thickBot="1" x14ac:dyDescent="0.25">
      <c r="A1035" s="4" t="s">
        <v>92</v>
      </c>
      <c r="B1035" s="4" t="s">
        <v>232</v>
      </c>
      <c r="C1035" s="532">
        <v>64</v>
      </c>
      <c r="D1035" s="532">
        <v>2</v>
      </c>
      <c r="E1035" s="532">
        <v>2</v>
      </c>
      <c r="F1035" s="22"/>
      <c r="G1035" s="22"/>
      <c r="H1035" s="22"/>
      <c r="I1035" s="22"/>
      <c r="J1035" s="23">
        <f t="shared" si="125"/>
        <v>68</v>
      </c>
      <c r="K1035" s="23">
        <f t="shared" si="126"/>
        <v>68</v>
      </c>
      <c r="L1035" s="23">
        <f t="shared" si="127"/>
        <v>334</v>
      </c>
      <c r="M1035" s="17">
        <f t="shared" si="128"/>
        <v>4.9117647058823533</v>
      </c>
      <c r="N1035" s="17">
        <f t="shared" si="129"/>
        <v>9.8235294117647065</v>
      </c>
    </row>
    <row r="1036" spans="1:14" ht="79.5" customHeight="1" thickTop="1" thickBot="1" x14ac:dyDescent="0.25">
      <c r="A1036" s="4" t="s">
        <v>93</v>
      </c>
      <c r="B1036" s="4" t="s">
        <v>233</v>
      </c>
      <c r="C1036" s="532">
        <v>65</v>
      </c>
      <c r="D1036" s="532">
        <v>2</v>
      </c>
      <c r="E1036" s="532">
        <v>1</v>
      </c>
      <c r="F1036" s="22"/>
      <c r="G1036" s="22"/>
      <c r="H1036" s="22"/>
      <c r="I1036" s="22"/>
      <c r="J1036" s="23">
        <f t="shared" si="125"/>
        <v>68</v>
      </c>
      <c r="K1036" s="23">
        <f t="shared" si="126"/>
        <v>68</v>
      </c>
      <c r="L1036" s="23">
        <f t="shared" si="127"/>
        <v>336</v>
      </c>
      <c r="M1036" s="17">
        <f t="shared" si="128"/>
        <v>4.9411764705882355</v>
      </c>
      <c r="N1036" s="17">
        <f t="shared" si="129"/>
        <v>9.882352941176471</v>
      </c>
    </row>
    <row r="1037" spans="1:14" ht="54.95" customHeight="1" thickTop="1" thickBot="1" x14ac:dyDescent="0.25">
      <c r="A1037" s="4" t="s">
        <v>94</v>
      </c>
      <c r="B1037" s="4" t="s">
        <v>234</v>
      </c>
      <c r="C1037" s="532">
        <v>65</v>
      </c>
      <c r="D1037" s="532">
        <v>3</v>
      </c>
      <c r="E1037" s="532"/>
      <c r="F1037" s="22"/>
      <c r="G1037" s="22"/>
      <c r="H1037" s="22"/>
      <c r="I1037" s="22"/>
      <c r="J1037" s="23">
        <f t="shared" si="125"/>
        <v>68</v>
      </c>
      <c r="K1037" s="23">
        <f t="shared" si="126"/>
        <v>68</v>
      </c>
      <c r="L1037" s="23">
        <f t="shared" si="127"/>
        <v>337</v>
      </c>
      <c r="M1037" s="17">
        <f t="shared" si="128"/>
        <v>4.9558823529411766</v>
      </c>
      <c r="N1037" s="17">
        <f t="shared" si="129"/>
        <v>9.9117647058823533</v>
      </c>
    </row>
    <row r="1038" spans="1:14" ht="39.75" customHeight="1" thickTop="1" thickBot="1" x14ac:dyDescent="0.25">
      <c r="A1038" s="4" t="s">
        <v>95</v>
      </c>
      <c r="B1038" s="4" t="s">
        <v>235</v>
      </c>
      <c r="C1038" s="532">
        <v>65</v>
      </c>
      <c r="D1038" s="532">
        <v>2</v>
      </c>
      <c r="E1038" s="532">
        <v>1</v>
      </c>
      <c r="F1038" s="22"/>
      <c r="G1038" s="22"/>
      <c r="H1038" s="22"/>
      <c r="I1038" s="22"/>
      <c r="J1038" s="23">
        <f t="shared" si="125"/>
        <v>68</v>
      </c>
      <c r="K1038" s="23">
        <f t="shared" si="126"/>
        <v>68</v>
      </c>
      <c r="L1038" s="23">
        <f t="shared" si="127"/>
        <v>336</v>
      </c>
      <c r="M1038" s="17">
        <f t="shared" si="128"/>
        <v>4.9411764705882355</v>
      </c>
      <c r="N1038" s="17">
        <f t="shared" si="129"/>
        <v>9.882352941176471</v>
      </c>
    </row>
    <row r="1039" spans="1:14" ht="40.5" customHeight="1" thickTop="1" thickBot="1" x14ac:dyDescent="0.25">
      <c r="A1039" s="4" t="s">
        <v>123</v>
      </c>
      <c r="B1039" s="4" t="s">
        <v>236</v>
      </c>
      <c r="C1039" s="532">
        <v>67</v>
      </c>
      <c r="D1039" s="532">
        <v>1</v>
      </c>
      <c r="E1039" s="532"/>
      <c r="F1039" s="22"/>
      <c r="G1039" s="22"/>
      <c r="H1039" s="22"/>
      <c r="I1039" s="22"/>
      <c r="J1039" s="23">
        <f t="shared" si="125"/>
        <v>68</v>
      </c>
      <c r="K1039" s="23">
        <f t="shared" si="126"/>
        <v>68</v>
      </c>
      <c r="L1039" s="23">
        <f t="shared" si="127"/>
        <v>339</v>
      </c>
      <c r="M1039" s="17">
        <f t="shared" si="128"/>
        <v>4.9852941176470589</v>
      </c>
      <c r="N1039" s="17">
        <f t="shared" si="129"/>
        <v>9.9705882352941178</v>
      </c>
    </row>
    <row r="1040" spans="1:14" ht="27" customHeight="1" thickTop="1" thickBot="1" x14ac:dyDescent="0.25">
      <c r="A1040" s="4" t="s">
        <v>122</v>
      </c>
      <c r="B1040" s="308" t="s">
        <v>961</v>
      </c>
      <c r="C1040" s="532">
        <v>66</v>
      </c>
      <c r="D1040" s="532">
        <v>1</v>
      </c>
      <c r="E1040" s="532">
        <v>1</v>
      </c>
      <c r="F1040" s="22"/>
      <c r="G1040" s="22"/>
      <c r="H1040" s="22"/>
      <c r="I1040" s="22"/>
      <c r="J1040" s="23">
        <f t="shared" si="125"/>
        <v>68</v>
      </c>
      <c r="K1040" s="23">
        <f t="shared" si="126"/>
        <v>68</v>
      </c>
      <c r="L1040" s="23">
        <f t="shared" si="127"/>
        <v>337</v>
      </c>
      <c r="M1040" s="17">
        <f t="shared" si="128"/>
        <v>4.9558823529411766</v>
      </c>
      <c r="N1040" s="17">
        <f t="shared" si="129"/>
        <v>9.9117647058823533</v>
      </c>
    </row>
    <row r="1041" spans="1:14" ht="14.25" thickTop="1" thickBot="1" x14ac:dyDescent="0.25">
      <c r="A1041" s="615" t="s">
        <v>195</v>
      </c>
      <c r="B1041" s="615" t="s">
        <v>1</v>
      </c>
      <c r="C1041" s="15">
        <f>SUM(C1032:C1040)</f>
        <v>585</v>
      </c>
      <c r="D1041" s="15">
        <f t="shared" ref="D1041:J1041" si="130">SUM(D1032:D1040)</f>
        <v>20</v>
      </c>
      <c r="E1041" s="15">
        <f t="shared" si="130"/>
        <v>7</v>
      </c>
      <c r="F1041" s="15">
        <f t="shared" si="130"/>
        <v>0</v>
      </c>
      <c r="G1041" s="15">
        <f t="shared" si="130"/>
        <v>0</v>
      </c>
      <c r="H1041" s="15">
        <f t="shared" si="130"/>
        <v>0</v>
      </c>
      <c r="I1041" s="15">
        <f t="shared" si="130"/>
        <v>0</v>
      </c>
      <c r="J1041" s="23">
        <f t="shared" si="130"/>
        <v>612</v>
      </c>
      <c r="K1041" s="23">
        <f>SUM(K1032:K1040)</f>
        <v>612</v>
      </c>
      <c r="L1041" s="23">
        <f t="shared" si="127"/>
        <v>3026</v>
      </c>
      <c r="M1041" s="17">
        <f t="shared" si="128"/>
        <v>4.9444444444444446</v>
      </c>
      <c r="N1041" s="17">
        <f t="shared" si="129"/>
        <v>9.8888888888888893</v>
      </c>
    </row>
    <row r="1042" spans="1:14" ht="14.25" thickTop="1" thickBot="1" x14ac:dyDescent="0.25">
      <c r="A1042" s="615" t="s">
        <v>237</v>
      </c>
      <c r="B1042" s="615" t="s">
        <v>1</v>
      </c>
      <c r="C1042" s="33" t="s">
        <v>238</v>
      </c>
      <c r="D1042" s="33" t="s">
        <v>239</v>
      </c>
      <c r="E1042" s="33" t="s">
        <v>240</v>
      </c>
      <c r="F1042" s="33" t="s">
        <v>241</v>
      </c>
      <c r="G1042" s="33" t="s">
        <v>242</v>
      </c>
      <c r="H1042" s="33" t="s">
        <v>243</v>
      </c>
      <c r="I1042" s="33" t="s">
        <v>244</v>
      </c>
      <c r="J1042" s="33" t="s">
        <v>20</v>
      </c>
      <c r="K1042" s="33"/>
      <c r="L1042" s="33" t="s">
        <v>245</v>
      </c>
      <c r="M1042" s="17" t="s">
        <v>20</v>
      </c>
      <c r="N1042" s="17" t="s">
        <v>20</v>
      </c>
    </row>
    <row r="1043" spans="1:14" ht="14.25" thickTop="1" thickBot="1" x14ac:dyDescent="0.25">
      <c r="A1043" s="615" t="s">
        <v>20</v>
      </c>
      <c r="B1043" s="615" t="s">
        <v>1</v>
      </c>
      <c r="C1043" s="34">
        <f>+C1041/J1041*100</f>
        <v>95.588235294117652</v>
      </c>
      <c r="D1043" s="34">
        <f>+D1041/J1041*100</f>
        <v>3.2679738562091507</v>
      </c>
      <c r="E1043" s="34">
        <f>+E1041/J1041*100</f>
        <v>1.1437908496732025</v>
      </c>
      <c r="F1043" s="34">
        <f>+F1041/J1041*100</f>
        <v>0</v>
      </c>
      <c r="G1043" s="34">
        <f>+G1041/J1041*100</f>
        <v>0</v>
      </c>
      <c r="H1043" s="34">
        <f>+H1041/J1041*100</f>
        <v>0</v>
      </c>
      <c r="I1043" s="34">
        <f>+I1041/J1041*100</f>
        <v>0</v>
      </c>
      <c r="J1043" s="34">
        <f>SUM(C1043:I1043)</f>
        <v>100.00000000000001</v>
      </c>
      <c r="K1043" s="34"/>
      <c r="L1043" s="34">
        <f>+C1043+D1043</f>
        <v>98.856209150326805</v>
      </c>
      <c r="M1043" s="17" t="s">
        <v>20</v>
      </c>
      <c r="N1043" s="17" t="s">
        <v>20</v>
      </c>
    </row>
    <row r="1046" spans="1:14" ht="15" x14ac:dyDescent="0.25">
      <c r="A1046" s="1" t="s">
        <v>249</v>
      </c>
    </row>
    <row r="1047" spans="1:14" ht="15" x14ac:dyDescent="0.25">
      <c r="A1047" s="2" t="s">
        <v>250</v>
      </c>
    </row>
    <row r="1049" spans="1:14" s="274" customFormat="1" x14ac:dyDescent="0.2">
      <c r="C1049" s="244"/>
      <c r="D1049" s="244"/>
      <c r="E1049" s="244"/>
    </row>
    <row r="1050" spans="1:14" x14ac:dyDescent="0.2">
      <c r="B1050" s="620" t="s">
        <v>982</v>
      </c>
      <c r="C1050" s="620"/>
      <c r="D1050" s="620"/>
      <c r="E1050" s="263"/>
    </row>
    <row r="1051" spans="1:14" s="274" customFormat="1" ht="29.25" customHeight="1" thickBot="1" x14ac:dyDescent="0.25">
      <c r="B1051" s="621" t="s">
        <v>931</v>
      </c>
      <c r="C1051" s="621"/>
      <c r="D1051" s="621"/>
      <c r="E1051" s="275"/>
    </row>
    <row r="1052" spans="1:14" ht="14.25" thickTop="1" thickBot="1" x14ac:dyDescent="0.25">
      <c r="B1052" s="302" t="s">
        <v>0</v>
      </c>
      <c r="C1052" s="302" t="s">
        <v>90</v>
      </c>
      <c r="D1052" s="262" t="s">
        <v>251</v>
      </c>
      <c r="E1052" s="244"/>
    </row>
    <row r="1053" spans="1:14" ht="37.5" thickTop="1" thickBot="1" x14ac:dyDescent="0.25">
      <c r="B1053" s="302" t="s">
        <v>1118</v>
      </c>
      <c r="C1053" s="302" t="s">
        <v>1119</v>
      </c>
      <c r="D1053" s="262" t="s">
        <v>252</v>
      </c>
      <c r="E1053" s="244"/>
    </row>
    <row r="1054" spans="1:14" ht="21" customHeight="1" thickTop="1" thickBot="1" x14ac:dyDescent="0.25">
      <c r="B1054" s="264"/>
      <c r="C1054" s="264"/>
      <c r="D1054" s="303" t="e">
        <f>+B1054/C1054*100</f>
        <v>#DIV/0!</v>
      </c>
      <c r="E1054" s="244"/>
    </row>
    <row r="1055" spans="1:14" ht="13.5" thickTop="1" x14ac:dyDescent="0.2">
      <c r="B1055" s="301" t="s">
        <v>906</v>
      </c>
      <c r="C1055" s="244"/>
      <c r="D1055" s="244"/>
      <c r="E1055" s="244"/>
    </row>
    <row r="1056" spans="1:14" s="304" customFormat="1" x14ac:dyDescent="0.2">
      <c r="B1056" s="301"/>
      <c r="C1056" s="244"/>
      <c r="D1056" s="244"/>
      <c r="E1056" s="244"/>
    </row>
    <row r="1057" spans="2:5" s="304" customFormat="1" x14ac:dyDescent="0.2">
      <c r="B1057" s="620" t="s">
        <v>983</v>
      </c>
      <c r="C1057" s="620"/>
      <c r="D1057" s="620"/>
      <c r="E1057" s="263"/>
    </row>
    <row r="1058" spans="2:5" s="304" customFormat="1" ht="27.75" customHeight="1" thickBot="1" x14ac:dyDescent="0.25">
      <c r="B1058" s="621" t="s">
        <v>932</v>
      </c>
      <c r="C1058" s="621"/>
      <c r="D1058" s="621"/>
      <c r="E1058" s="305"/>
    </row>
    <row r="1059" spans="2:5" s="304" customFormat="1" ht="14.25" thickTop="1" thickBot="1" x14ac:dyDescent="0.25">
      <c r="B1059" s="302" t="s">
        <v>0</v>
      </c>
      <c r="C1059" s="302" t="s">
        <v>90</v>
      </c>
      <c r="D1059" s="302" t="s">
        <v>251</v>
      </c>
      <c r="E1059" s="244"/>
    </row>
    <row r="1060" spans="2:5" s="304" customFormat="1" ht="37.5" thickTop="1" thickBot="1" x14ac:dyDescent="0.25">
      <c r="B1060" s="302" t="s">
        <v>1120</v>
      </c>
      <c r="C1060" s="302" t="s">
        <v>1121</v>
      </c>
      <c r="D1060" s="302" t="s">
        <v>252</v>
      </c>
      <c r="E1060" s="244"/>
    </row>
    <row r="1061" spans="2:5" s="304" customFormat="1" ht="21.75" customHeight="1" thickTop="1" thickBot="1" x14ac:dyDescent="0.25">
      <c r="B1061" s="264"/>
      <c r="C1061" s="264"/>
      <c r="D1061" s="303" t="e">
        <f>+B1061/C1061*100</f>
        <v>#DIV/0!</v>
      </c>
      <c r="E1061" s="244"/>
    </row>
    <row r="1062" spans="2:5" s="304" customFormat="1" ht="13.5" thickTop="1" x14ac:dyDescent="0.2">
      <c r="B1062" s="301" t="s">
        <v>906</v>
      </c>
      <c r="C1062" s="244"/>
      <c r="D1062" s="244"/>
      <c r="E1062" s="244"/>
    </row>
    <row r="1063" spans="2:5" s="304" customFormat="1" x14ac:dyDescent="0.2">
      <c r="B1063" s="301"/>
      <c r="C1063" s="244"/>
      <c r="D1063" s="244"/>
      <c r="E1063" s="244"/>
    </row>
    <row r="1064" spans="2:5" s="304" customFormat="1" x14ac:dyDescent="0.2">
      <c r="B1064" s="620" t="s">
        <v>984</v>
      </c>
      <c r="C1064" s="620"/>
      <c r="D1064" s="620"/>
      <c r="E1064" s="263"/>
    </row>
    <row r="1065" spans="2:5" s="304" customFormat="1" ht="27.75" customHeight="1" thickBot="1" x14ac:dyDescent="0.25">
      <c r="B1065" s="621" t="s">
        <v>934</v>
      </c>
      <c r="C1065" s="621"/>
      <c r="D1065" s="621"/>
      <c r="E1065" s="305"/>
    </row>
    <row r="1066" spans="2:5" s="304" customFormat="1" ht="14.25" thickTop="1" thickBot="1" x14ac:dyDescent="0.25">
      <c r="B1066" s="302" t="s">
        <v>0</v>
      </c>
      <c r="C1066" s="302" t="s">
        <v>90</v>
      </c>
      <c r="D1066" s="302" t="s">
        <v>985</v>
      </c>
      <c r="E1066" s="244"/>
    </row>
    <row r="1067" spans="2:5" s="304" customFormat="1" ht="37.5" thickTop="1" thickBot="1" x14ac:dyDescent="0.25">
      <c r="B1067" s="302" t="s">
        <v>1122</v>
      </c>
      <c r="C1067" s="302" t="s">
        <v>1123</v>
      </c>
      <c r="D1067" s="302" t="s">
        <v>252</v>
      </c>
      <c r="E1067" s="244"/>
    </row>
    <row r="1068" spans="2:5" s="304" customFormat="1" ht="24.75" customHeight="1" thickTop="1" thickBot="1" x14ac:dyDescent="0.25">
      <c r="B1068" s="264"/>
      <c r="C1068" s="264"/>
      <c r="D1068" s="303" t="e">
        <f>+B1068/C1068*100</f>
        <v>#DIV/0!</v>
      </c>
      <c r="E1068" s="244"/>
    </row>
    <row r="1069" spans="2:5" s="304" customFormat="1" ht="13.5" thickTop="1" x14ac:dyDescent="0.2">
      <c r="B1069" s="301" t="s">
        <v>906</v>
      </c>
      <c r="C1069" s="244"/>
      <c r="D1069" s="244"/>
      <c r="E1069" s="244"/>
    </row>
    <row r="1070" spans="2:5" s="304" customFormat="1" x14ac:dyDescent="0.2">
      <c r="B1070" s="301"/>
      <c r="C1070" s="244"/>
      <c r="D1070" s="244"/>
      <c r="E1070" s="244"/>
    </row>
    <row r="1071" spans="2:5" s="315" customFormat="1" x14ac:dyDescent="0.2">
      <c r="B1071" s="620" t="s">
        <v>253</v>
      </c>
      <c r="C1071" s="620"/>
      <c r="D1071" s="620"/>
      <c r="E1071" s="263"/>
    </row>
    <row r="1072" spans="2:5" s="315" customFormat="1" ht="29.25" customHeight="1" thickBot="1" x14ac:dyDescent="0.25">
      <c r="B1072" s="621" t="s">
        <v>931</v>
      </c>
      <c r="C1072" s="621"/>
      <c r="D1072" s="621"/>
      <c r="E1072" s="313"/>
    </row>
    <row r="1073" spans="1:5" s="315" customFormat="1" ht="14.25" thickTop="1" thickBot="1" x14ac:dyDescent="0.25">
      <c r="B1073" s="312" t="s">
        <v>0</v>
      </c>
      <c r="C1073" s="312" t="s">
        <v>90</v>
      </c>
      <c r="D1073" s="312" t="s">
        <v>985</v>
      </c>
      <c r="E1073" s="244"/>
    </row>
    <row r="1074" spans="1:5" s="315" customFormat="1" ht="37.5" thickTop="1" thickBot="1" x14ac:dyDescent="0.25">
      <c r="B1074" s="312" t="s">
        <v>1124</v>
      </c>
      <c r="C1074" s="312" t="s">
        <v>1119</v>
      </c>
      <c r="D1074" s="312" t="s">
        <v>252</v>
      </c>
      <c r="E1074" s="244"/>
    </row>
    <row r="1075" spans="1:5" s="315" customFormat="1" ht="24" customHeight="1" thickTop="1" thickBot="1" x14ac:dyDescent="0.25">
      <c r="B1075" s="264"/>
      <c r="C1075" s="264"/>
      <c r="D1075" s="314" t="e">
        <f>+B1075/C1075*100</f>
        <v>#DIV/0!</v>
      </c>
      <c r="E1075" s="244"/>
    </row>
    <row r="1076" spans="1:5" s="315" customFormat="1" ht="13.5" thickTop="1" x14ac:dyDescent="0.2">
      <c r="B1076" s="301" t="s">
        <v>906</v>
      </c>
      <c r="C1076" s="244"/>
      <c r="D1076" s="244"/>
      <c r="E1076" s="244"/>
    </row>
    <row r="1077" spans="1:5" s="315" customFormat="1" x14ac:dyDescent="0.2">
      <c r="B1077" s="301"/>
      <c r="C1077" s="244"/>
      <c r="D1077" s="244"/>
      <c r="E1077" s="244"/>
    </row>
    <row r="1078" spans="1:5" s="315" customFormat="1" x14ac:dyDescent="0.2">
      <c r="B1078" s="301"/>
      <c r="C1078" s="244"/>
      <c r="D1078" s="244"/>
      <c r="E1078" s="244"/>
    </row>
    <row r="1079" spans="1:5" s="315" customFormat="1" x14ac:dyDescent="0.2">
      <c r="B1079" s="301"/>
      <c r="C1079" s="244"/>
      <c r="D1079" s="244"/>
      <c r="E1079" s="244"/>
    </row>
    <row r="1080" spans="1:5" s="315" customFormat="1" x14ac:dyDescent="0.2">
      <c r="B1080" s="620" t="s">
        <v>933</v>
      </c>
      <c r="C1080" s="620"/>
      <c r="D1080" s="620"/>
      <c r="E1080" s="263"/>
    </row>
    <row r="1081" spans="1:5" s="315" customFormat="1" ht="27.75" customHeight="1" thickBot="1" x14ac:dyDescent="0.25">
      <c r="B1081" s="621" t="s">
        <v>934</v>
      </c>
      <c r="C1081" s="621"/>
      <c r="D1081" s="621"/>
      <c r="E1081" s="313"/>
    </row>
    <row r="1082" spans="1:5" s="315" customFormat="1" ht="14.25" thickTop="1" thickBot="1" x14ac:dyDescent="0.25">
      <c r="B1082" s="312" t="s">
        <v>0</v>
      </c>
      <c r="C1082" s="312" t="s">
        <v>90</v>
      </c>
      <c r="D1082" s="312" t="s">
        <v>251</v>
      </c>
      <c r="E1082" s="244"/>
    </row>
    <row r="1083" spans="1:5" s="315" customFormat="1" ht="37.5" thickTop="1" thickBot="1" x14ac:dyDescent="0.25">
      <c r="B1083" s="312" t="s">
        <v>1125</v>
      </c>
      <c r="C1083" s="312" t="s">
        <v>1123</v>
      </c>
      <c r="D1083" s="312" t="s">
        <v>252</v>
      </c>
      <c r="E1083" s="244"/>
    </row>
    <row r="1084" spans="1:5" s="315" customFormat="1" ht="24" customHeight="1" thickTop="1" thickBot="1" x14ac:dyDescent="0.25">
      <c r="B1084" s="264"/>
      <c r="C1084" s="264"/>
      <c r="D1084" s="314" t="e">
        <f>+B1084/C1084*100</f>
        <v>#DIV/0!</v>
      </c>
      <c r="E1084" s="244"/>
    </row>
    <row r="1085" spans="1:5" s="315" customFormat="1" ht="13.5" thickTop="1" x14ac:dyDescent="0.2">
      <c r="B1085" s="301" t="s">
        <v>906</v>
      </c>
      <c r="C1085" s="244"/>
      <c r="D1085" s="244"/>
      <c r="E1085" s="244"/>
    </row>
    <row r="1086" spans="1:5" s="315" customFormat="1" x14ac:dyDescent="0.2">
      <c r="B1086" s="301"/>
      <c r="C1086" s="244"/>
      <c r="D1086" s="244"/>
      <c r="E1086" s="244"/>
    </row>
    <row r="1088" spans="1:5" ht="15" x14ac:dyDescent="0.25">
      <c r="A1088" s="1" t="s">
        <v>254</v>
      </c>
    </row>
    <row r="1089" spans="1:14" ht="15" x14ac:dyDescent="0.25">
      <c r="A1089" s="2" t="s">
        <v>259</v>
      </c>
    </row>
    <row r="1090" spans="1:14" ht="15" x14ac:dyDescent="0.25">
      <c r="A1090" s="1" t="s">
        <v>1024</v>
      </c>
    </row>
    <row r="1093" spans="1:14" x14ac:dyDescent="0.2">
      <c r="A1093" s="606" t="s">
        <v>260</v>
      </c>
      <c r="B1093" s="606" t="s">
        <v>1</v>
      </c>
      <c r="C1093" s="606" t="s">
        <v>1</v>
      </c>
      <c r="D1093" s="606" t="s">
        <v>1</v>
      </c>
      <c r="E1093" s="606" t="s">
        <v>1</v>
      </c>
      <c r="F1093" s="606" t="s">
        <v>1</v>
      </c>
      <c r="G1093" s="606" t="s">
        <v>1</v>
      </c>
      <c r="H1093" s="606" t="s">
        <v>1</v>
      </c>
      <c r="I1093" s="606" t="s">
        <v>1</v>
      </c>
      <c r="J1093" s="606" t="s">
        <v>1</v>
      </c>
      <c r="K1093" s="606" t="s">
        <v>1</v>
      </c>
      <c r="L1093" s="606" t="s">
        <v>1</v>
      </c>
      <c r="M1093" s="606" t="s">
        <v>1</v>
      </c>
      <c r="N1093" s="606" t="s">
        <v>1</v>
      </c>
    </row>
    <row r="1094" spans="1:14" x14ac:dyDescent="0.2">
      <c r="A1094" s="606" t="s">
        <v>208</v>
      </c>
      <c r="B1094" s="606" t="s">
        <v>1</v>
      </c>
      <c r="C1094" s="606" t="s">
        <v>1</v>
      </c>
      <c r="D1094" s="606" t="s">
        <v>1</v>
      </c>
      <c r="E1094" s="606" t="s">
        <v>1</v>
      </c>
      <c r="F1094" s="606" t="s">
        <v>1</v>
      </c>
      <c r="G1094" s="606" t="s">
        <v>1</v>
      </c>
      <c r="H1094" s="606" t="s">
        <v>1</v>
      </c>
      <c r="I1094" s="606" t="s">
        <v>1</v>
      </c>
      <c r="J1094" s="606" t="s">
        <v>1</v>
      </c>
      <c r="K1094" s="606" t="s">
        <v>1</v>
      </c>
      <c r="L1094" s="606" t="s">
        <v>1</v>
      </c>
      <c r="M1094" s="606" t="s">
        <v>1</v>
      </c>
      <c r="N1094" s="606" t="s">
        <v>1</v>
      </c>
    </row>
    <row r="1095" spans="1:14" ht="13.5" thickBot="1" x14ac:dyDescent="0.25">
      <c r="A1095" s="606" t="s">
        <v>255</v>
      </c>
      <c r="B1095" s="606" t="s">
        <v>1</v>
      </c>
      <c r="C1095" s="606" t="s">
        <v>1</v>
      </c>
      <c r="D1095" s="606" t="s">
        <v>1</v>
      </c>
      <c r="E1095" s="606" t="s">
        <v>1</v>
      </c>
      <c r="F1095" s="606" t="s">
        <v>1</v>
      </c>
      <c r="G1095" s="606" t="s">
        <v>1</v>
      </c>
      <c r="H1095" s="606" t="s">
        <v>1</v>
      </c>
      <c r="I1095" s="606" t="s">
        <v>1</v>
      </c>
      <c r="J1095" s="606" t="s">
        <v>1</v>
      </c>
      <c r="K1095" s="606" t="s">
        <v>1</v>
      </c>
      <c r="L1095" s="606" t="s">
        <v>1</v>
      </c>
      <c r="M1095" s="606" t="s">
        <v>1</v>
      </c>
      <c r="N1095" s="606" t="s">
        <v>1</v>
      </c>
    </row>
    <row r="1096" spans="1:14" ht="23.1" customHeight="1" thickTop="1" thickBot="1" x14ac:dyDescent="0.25">
      <c r="A1096" s="593" t="s">
        <v>189</v>
      </c>
      <c r="B1096" s="593" t="s">
        <v>209</v>
      </c>
      <c r="C1096" s="593" t="s">
        <v>210</v>
      </c>
      <c r="D1096" s="593" t="s">
        <v>1</v>
      </c>
      <c r="E1096" s="593" t="s">
        <v>1</v>
      </c>
      <c r="F1096" s="593" t="s">
        <v>1</v>
      </c>
      <c r="G1096" s="593" t="s">
        <v>1</v>
      </c>
      <c r="H1096" s="593" t="s">
        <v>1</v>
      </c>
      <c r="I1096" s="593" t="s">
        <v>1</v>
      </c>
      <c r="J1096" s="593" t="s">
        <v>1</v>
      </c>
      <c r="K1096" s="593" t="s">
        <v>1</v>
      </c>
      <c r="L1096" s="593" t="s">
        <v>1</v>
      </c>
      <c r="M1096" s="593" t="s">
        <v>216</v>
      </c>
      <c r="N1096" s="593" t="s">
        <v>879</v>
      </c>
    </row>
    <row r="1097" spans="1:14" ht="56.1" customHeight="1" thickTop="1" thickBot="1" x14ac:dyDescent="0.25">
      <c r="A1097" s="593" t="s">
        <v>1</v>
      </c>
      <c r="B1097" s="593" t="s">
        <v>1</v>
      </c>
      <c r="C1097" s="10" t="s">
        <v>93</v>
      </c>
      <c r="D1097" s="10" t="s">
        <v>92</v>
      </c>
      <c r="E1097" s="10" t="s">
        <v>91</v>
      </c>
      <c r="F1097" s="10" t="s">
        <v>90</v>
      </c>
      <c r="G1097" s="10" t="s">
        <v>0</v>
      </c>
      <c r="H1097" s="10" t="s">
        <v>211</v>
      </c>
      <c r="I1097" s="10" t="s">
        <v>212</v>
      </c>
      <c r="J1097" s="10" t="s">
        <v>213</v>
      </c>
      <c r="K1097" s="10" t="s">
        <v>214</v>
      </c>
      <c r="L1097" s="10" t="s">
        <v>215</v>
      </c>
      <c r="M1097" s="593" t="s">
        <v>1</v>
      </c>
      <c r="N1097" s="593" t="s">
        <v>1</v>
      </c>
    </row>
    <row r="1098" spans="1:14" ht="72" customHeight="1" thickTop="1" thickBot="1" x14ac:dyDescent="0.25">
      <c r="A1098" s="593" t="s">
        <v>1</v>
      </c>
      <c r="B1098" s="593" t="s">
        <v>1</v>
      </c>
      <c r="C1098" s="10" t="s">
        <v>218</v>
      </c>
      <c r="D1098" s="10" t="s">
        <v>219</v>
      </c>
      <c r="E1098" s="10" t="s">
        <v>220</v>
      </c>
      <c r="F1098" s="10" t="s">
        <v>221</v>
      </c>
      <c r="G1098" s="10" t="s">
        <v>222</v>
      </c>
      <c r="H1098" s="10" t="s">
        <v>223</v>
      </c>
      <c r="I1098" s="10" t="s">
        <v>224</v>
      </c>
      <c r="J1098" s="10" t="s">
        <v>225</v>
      </c>
      <c r="K1098" s="10" t="s">
        <v>226</v>
      </c>
      <c r="L1098" s="10" t="s">
        <v>227</v>
      </c>
      <c r="M1098" s="10" t="s">
        <v>228</v>
      </c>
      <c r="N1098" s="593" t="s">
        <v>1</v>
      </c>
    </row>
    <row r="1099" spans="1:14" ht="89.25" customHeight="1" thickTop="1" thickBot="1" x14ac:dyDescent="0.25">
      <c r="A1099" s="4" t="s">
        <v>0</v>
      </c>
      <c r="B1099" s="4" t="s">
        <v>1098</v>
      </c>
      <c r="C1099" s="556">
        <v>47</v>
      </c>
      <c r="D1099" s="556">
        <v>2</v>
      </c>
      <c r="E1099" s="556"/>
      <c r="F1099" s="4"/>
      <c r="G1099" s="4"/>
      <c r="H1099" s="4"/>
      <c r="I1099" s="4"/>
      <c r="J1099" s="23">
        <f>SUM(C1099:I1099)</f>
        <v>49</v>
      </c>
      <c r="K1099" s="23">
        <f>SUM(C1099:G1099)</f>
        <v>49</v>
      </c>
      <c r="L1099" s="23">
        <f>+C1099*5+D1099*4+E1099*3+F1099*2+G1099*1</f>
        <v>243</v>
      </c>
      <c r="M1099" s="62">
        <f>+L1099/K1099</f>
        <v>4.9591836734693882</v>
      </c>
      <c r="N1099" s="62">
        <f>+M1099*2</f>
        <v>9.9183673469387763</v>
      </c>
    </row>
    <row r="1100" spans="1:14" ht="59.25" customHeight="1" thickTop="1" thickBot="1" x14ac:dyDescent="0.25">
      <c r="A1100" s="4" t="s">
        <v>90</v>
      </c>
      <c r="B1100" s="4" t="s">
        <v>1099</v>
      </c>
      <c r="C1100" s="41">
        <v>46</v>
      </c>
      <c r="D1100" s="556">
        <v>3</v>
      </c>
      <c r="E1100" s="556"/>
      <c r="F1100" s="4"/>
      <c r="G1100" s="4"/>
      <c r="H1100" s="4"/>
      <c r="I1100" s="4"/>
      <c r="J1100" s="23">
        <f t="shared" ref="J1100:J1106" si="131">SUM(C1100:I1100)</f>
        <v>49</v>
      </c>
      <c r="K1100" s="23">
        <f t="shared" ref="K1100:K1107" si="132">SUM(C1100:G1100)</f>
        <v>49</v>
      </c>
      <c r="L1100" s="23">
        <f t="shared" ref="L1100:L1107" si="133">+C1100*5+D1100*4+E1100*3+F1100*2+G1100*1</f>
        <v>242</v>
      </c>
      <c r="M1100" s="62">
        <f t="shared" ref="M1100:M1107" si="134">+L1100/K1100</f>
        <v>4.9387755102040813</v>
      </c>
      <c r="N1100" s="62">
        <f t="shared" ref="N1100:N1107" si="135">+M1100*2</f>
        <v>9.8775510204081627</v>
      </c>
    </row>
    <row r="1101" spans="1:14" ht="51" customHeight="1" thickTop="1" thickBot="1" x14ac:dyDescent="0.25">
      <c r="A1101" s="4" t="s">
        <v>91</v>
      </c>
      <c r="B1101" s="4" t="s">
        <v>1100</v>
      </c>
      <c r="C1101" s="556">
        <v>48</v>
      </c>
      <c r="D1101" s="556">
        <v>1</v>
      </c>
      <c r="E1101" s="556"/>
      <c r="F1101" s="4"/>
      <c r="G1101" s="4"/>
      <c r="H1101" s="4"/>
      <c r="I1101" s="4"/>
      <c r="J1101" s="23">
        <f t="shared" si="131"/>
        <v>49</v>
      </c>
      <c r="K1101" s="23">
        <f t="shared" si="132"/>
        <v>49</v>
      </c>
      <c r="L1101" s="23">
        <f t="shared" si="133"/>
        <v>244</v>
      </c>
      <c r="M1101" s="62">
        <f t="shared" si="134"/>
        <v>4.9795918367346941</v>
      </c>
      <c r="N1101" s="62">
        <f t="shared" si="135"/>
        <v>9.9591836734693882</v>
      </c>
    </row>
    <row r="1102" spans="1:14" ht="50.25" customHeight="1" thickTop="1" thickBot="1" x14ac:dyDescent="0.25">
      <c r="A1102" s="4" t="s">
        <v>92</v>
      </c>
      <c r="B1102" s="4" t="s">
        <v>1101</v>
      </c>
      <c r="C1102" s="556">
        <v>46</v>
      </c>
      <c r="D1102" s="556">
        <v>2</v>
      </c>
      <c r="E1102" s="556">
        <v>1</v>
      </c>
      <c r="F1102" s="4"/>
      <c r="G1102" s="4"/>
      <c r="H1102" s="4"/>
      <c r="I1102" s="4"/>
      <c r="J1102" s="23">
        <f t="shared" si="131"/>
        <v>49</v>
      </c>
      <c r="K1102" s="23">
        <f t="shared" si="132"/>
        <v>49</v>
      </c>
      <c r="L1102" s="23">
        <f t="shared" si="133"/>
        <v>241</v>
      </c>
      <c r="M1102" s="62">
        <f t="shared" si="134"/>
        <v>4.9183673469387754</v>
      </c>
      <c r="N1102" s="62">
        <f t="shared" si="135"/>
        <v>9.8367346938775508</v>
      </c>
    </row>
    <row r="1103" spans="1:14" ht="54.95" customHeight="1" thickTop="1" thickBot="1" x14ac:dyDescent="0.25">
      <c r="A1103" s="4" t="s">
        <v>93</v>
      </c>
      <c r="B1103" s="4" t="s">
        <v>1102</v>
      </c>
      <c r="C1103" s="556">
        <v>48</v>
      </c>
      <c r="D1103" s="556">
        <v>1</v>
      </c>
      <c r="E1103" s="556"/>
      <c r="F1103" s="4"/>
      <c r="G1103" s="4"/>
      <c r="H1103" s="4"/>
      <c r="I1103" s="4"/>
      <c r="J1103" s="23">
        <f t="shared" si="131"/>
        <v>49</v>
      </c>
      <c r="K1103" s="23">
        <f t="shared" si="132"/>
        <v>49</v>
      </c>
      <c r="L1103" s="23">
        <f t="shared" si="133"/>
        <v>244</v>
      </c>
      <c r="M1103" s="62">
        <f t="shared" si="134"/>
        <v>4.9795918367346941</v>
      </c>
      <c r="N1103" s="62">
        <f t="shared" si="135"/>
        <v>9.9591836734693882</v>
      </c>
    </row>
    <row r="1104" spans="1:14" ht="54.95" customHeight="1" thickTop="1" thickBot="1" x14ac:dyDescent="0.25">
      <c r="A1104" s="4" t="s">
        <v>94</v>
      </c>
      <c r="B1104" s="4" t="s">
        <v>1103</v>
      </c>
      <c r="C1104" s="556">
        <v>46</v>
      </c>
      <c r="D1104" s="556">
        <v>2</v>
      </c>
      <c r="E1104" s="556">
        <v>1</v>
      </c>
      <c r="F1104" s="4"/>
      <c r="G1104" s="4"/>
      <c r="H1104" s="4"/>
      <c r="I1104" s="4"/>
      <c r="J1104" s="23">
        <f t="shared" si="131"/>
        <v>49</v>
      </c>
      <c r="K1104" s="23">
        <f t="shared" si="132"/>
        <v>49</v>
      </c>
      <c r="L1104" s="23">
        <f t="shared" si="133"/>
        <v>241</v>
      </c>
      <c r="M1104" s="62">
        <f t="shared" si="134"/>
        <v>4.9183673469387754</v>
      </c>
      <c r="N1104" s="62">
        <f t="shared" si="135"/>
        <v>9.8367346938775508</v>
      </c>
    </row>
    <row r="1105" spans="1:14" ht="48" customHeight="1" thickTop="1" thickBot="1" x14ac:dyDescent="0.25">
      <c r="A1105" s="4" t="s">
        <v>95</v>
      </c>
      <c r="B1105" s="4" t="s">
        <v>256</v>
      </c>
      <c r="C1105" s="556">
        <v>47</v>
      </c>
      <c r="D1105" s="556">
        <v>2</v>
      </c>
      <c r="E1105" s="556"/>
      <c r="F1105" s="4"/>
      <c r="G1105" s="4"/>
      <c r="H1105" s="4"/>
      <c r="I1105" s="4"/>
      <c r="J1105" s="23">
        <f t="shared" si="131"/>
        <v>49</v>
      </c>
      <c r="K1105" s="23">
        <f t="shared" si="132"/>
        <v>49</v>
      </c>
      <c r="L1105" s="23">
        <f t="shared" si="133"/>
        <v>243</v>
      </c>
      <c r="M1105" s="62">
        <f t="shared" si="134"/>
        <v>4.9591836734693882</v>
      </c>
      <c r="N1105" s="62">
        <f t="shared" si="135"/>
        <v>9.9183673469387763</v>
      </c>
    </row>
    <row r="1106" spans="1:14" ht="50.25" customHeight="1" thickTop="1" thickBot="1" x14ac:dyDescent="0.25">
      <c r="A1106" s="4" t="s">
        <v>123</v>
      </c>
      <c r="B1106" s="4" t="s">
        <v>1104</v>
      </c>
      <c r="C1106" s="556">
        <v>48</v>
      </c>
      <c r="D1106" s="556">
        <v>1</v>
      </c>
      <c r="E1106" s="556"/>
      <c r="F1106" s="4"/>
      <c r="G1106" s="4"/>
      <c r="H1106" s="4"/>
      <c r="I1106" s="4"/>
      <c r="J1106" s="23">
        <f t="shared" si="131"/>
        <v>49</v>
      </c>
      <c r="K1106" s="23">
        <f t="shared" si="132"/>
        <v>49</v>
      </c>
      <c r="L1106" s="23">
        <f t="shared" si="133"/>
        <v>244</v>
      </c>
      <c r="M1106" s="62">
        <f t="shared" si="134"/>
        <v>4.9795918367346941</v>
      </c>
      <c r="N1106" s="62">
        <f t="shared" si="135"/>
        <v>9.9591836734693882</v>
      </c>
    </row>
    <row r="1107" spans="1:14" ht="14.25" thickTop="1" thickBot="1" x14ac:dyDescent="0.25">
      <c r="A1107" s="615" t="s">
        <v>195</v>
      </c>
      <c r="B1107" s="615" t="s">
        <v>1</v>
      </c>
      <c r="C1107" s="15">
        <f>SUM(C1099:C1106)</f>
        <v>376</v>
      </c>
      <c r="D1107" s="15">
        <f t="shared" ref="D1107:J1107" si="136">SUM(D1099:D1106)</f>
        <v>14</v>
      </c>
      <c r="E1107" s="15">
        <f t="shared" si="136"/>
        <v>2</v>
      </c>
      <c r="F1107" s="15">
        <f t="shared" si="136"/>
        <v>0</v>
      </c>
      <c r="G1107" s="15">
        <f t="shared" si="136"/>
        <v>0</v>
      </c>
      <c r="H1107" s="15">
        <f t="shared" si="136"/>
        <v>0</v>
      </c>
      <c r="I1107" s="15">
        <f t="shared" si="136"/>
        <v>0</v>
      </c>
      <c r="J1107" s="15">
        <f t="shared" si="136"/>
        <v>392</v>
      </c>
      <c r="K1107" s="23">
        <f t="shared" si="132"/>
        <v>392</v>
      </c>
      <c r="L1107" s="23">
        <f t="shared" si="133"/>
        <v>1942</v>
      </c>
      <c r="M1107" s="62">
        <f t="shared" si="134"/>
        <v>4.954081632653061</v>
      </c>
      <c r="N1107" s="62">
        <f t="shared" si="135"/>
        <v>9.908163265306122</v>
      </c>
    </row>
    <row r="1108" spans="1:14" ht="14.25" thickTop="1" thickBot="1" x14ac:dyDescent="0.25">
      <c r="A1108" s="615" t="s">
        <v>237</v>
      </c>
      <c r="B1108" s="615" t="s">
        <v>1</v>
      </c>
      <c r="C1108" s="17" t="s">
        <v>238</v>
      </c>
      <c r="D1108" s="17" t="s">
        <v>239</v>
      </c>
      <c r="E1108" s="17" t="s">
        <v>240</v>
      </c>
      <c r="F1108" s="17" t="s">
        <v>241</v>
      </c>
      <c r="G1108" s="17" t="s">
        <v>242</v>
      </c>
      <c r="H1108" s="17" t="s">
        <v>243</v>
      </c>
      <c r="I1108" s="17" t="s">
        <v>244</v>
      </c>
      <c r="J1108" s="17" t="s">
        <v>20</v>
      </c>
      <c r="K1108" s="17"/>
      <c r="L1108" s="40" t="s">
        <v>245</v>
      </c>
      <c r="M1108" s="17" t="s">
        <v>20</v>
      </c>
      <c r="N1108" s="17" t="s">
        <v>20</v>
      </c>
    </row>
    <row r="1109" spans="1:14" ht="14.25" thickTop="1" thickBot="1" x14ac:dyDescent="0.25">
      <c r="A1109" s="615" t="s">
        <v>20</v>
      </c>
      <c r="B1109" s="615" t="s">
        <v>1</v>
      </c>
      <c r="C1109" s="39">
        <f>+C1107/J1107*100</f>
        <v>95.918367346938766</v>
      </c>
      <c r="D1109" s="39">
        <f>+D1107/J1107*100</f>
        <v>3.5714285714285712</v>
      </c>
      <c r="E1109" s="39">
        <f>+E1107/J1107*100</f>
        <v>0.51020408163265307</v>
      </c>
      <c r="F1109" s="39">
        <f>+F1107/J1107*100</f>
        <v>0</v>
      </c>
      <c r="G1109" s="39">
        <f>+G1107/J1107*100</f>
        <v>0</v>
      </c>
      <c r="H1109" s="39">
        <f>+H1107/J1107*100</f>
        <v>0</v>
      </c>
      <c r="I1109" s="39">
        <f>+I1107/J1107*100</f>
        <v>0</v>
      </c>
      <c r="J1109" s="39">
        <f>SUM(C1109:I1109)</f>
        <v>99.999999999999986</v>
      </c>
      <c r="K1109" s="39"/>
      <c r="L1109" s="39">
        <f>+C1109+D1109</f>
        <v>99.489795918367335</v>
      </c>
      <c r="M1109" s="5"/>
      <c r="N1109" s="5"/>
    </row>
    <row r="1112" spans="1:14" ht="15" x14ac:dyDescent="0.25">
      <c r="A1112" s="2" t="s">
        <v>935</v>
      </c>
    </row>
    <row r="1113" spans="1:14" ht="15" x14ac:dyDescent="0.25">
      <c r="A1113" s="1" t="s">
        <v>1024</v>
      </c>
    </row>
    <row r="1116" spans="1:14" x14ac:dyDescent="0.2">
      <c r="A1116" s="606" t="s">
        <v>936</v>
      </c>
      <c r="B1116" s="606" t="s">
        <v>1</v>
      </c>
      <c r="C1116" s="606" t="s">
        <v>1</v>
      </c>
      <c r="D1116" s="606" t="s">
        <v>1</v>
      </c>
      <c r="E1116" s="606" t="s">
        <v>1</v>
      </c>
      <c r="F1116" s="606" t="s">
        <v>1</v>
      </c>
      <c r="G1116" s="606" t="s">
        <v>1</v>
      </c>
      <c r="H1116" s="606" t="s">
        <v>1</v>
      </c>
      <c r="I1116" s="606" t="s">
        <v>1</v>
      </c>
      <c r="J1116" s="606" t="s">
        <v>1</v>
      </c>
      <c r="K1116" s="606" t="s">
        <v>1</v>
      </c>
      <c r="L1116" s="606" t="s">
        <v>1</v>
      </c>
      <c r="M1116" s="606" t="s">
        <v>1</v>
      </c>
      <c r="N1116" s="606" t="s">
        <v>1</v>
      </c>
    </row>
    <row r="1117" spans="1:14" x14ac:dyDescent="0.2">
      <c r="A1117" s="606" t="s">
        <v>208</v>
      </c>
      <c r="B1117" s="606" t="s">
        <v>1</v>
      </c>
      <c r="C1117" s="606" t="s">
        <v>1</v>
      </c>
      <c r="D1117" s="606" t="s">
        <v>1</v>
      </c>
      <c r="E1117" s="606" t="s">
        <v>1</v>
      </c>
      <c r="F1117" s="606" t="s">
        <v>1</v>
      </c>
      <c r="G1117" s="606" t="s">
        <v>1</v>
      </c>
      <c r="H1117" s="606" t="s">
        <v>1</v>
      </c>
      <c r="I1117" s="606" t="s">
        <v>1</v>
      </c>
      <c r="J1117" s="606" t="s">
        <v>1</v>
      </c>
      <c r="K1117" s="606" t="s">
        <v>1</v>
      </c>
      <c r="L1117" s="606" t="s">
        <v>1</v>
      </c>
      <c r="M1117" s="606" t="s">
        <v>1</v>
      </c>
      <c r="N1117" s="606" t="s">
        <v>1</v>
      </c>
    </row>
    <row r="1118" spans="1:14" ht="13.5" thickBot="1" x14ac:dyDescent="0.25">
      <c r="A1118" s="606" t="s">
        <v>257</v>
      </c>
      <c r="B1118" s="606" t="s">
        <v>1</v>
      </c>
      <c r="C1118" s="606" t="s">
        <v>1</v>
      </c>
      <c r="D1118" s="606" t="s">
        <v>1</v>
      </c>
      <c r="E1118" s="606" t="s">
        <v>1</v>
      </c>
      <c r="F1118" s="606" t="s">
        <v>1</v>
      </c>
      <c r="G1118" s="606" t="s">
        <v>1</v>
      </c>
      <c r="H1118" s="606" t="s">
        <v>1</v>
      </c>
      <c r="I1118" s="606" t="s">
        <v>1</v>
      </c>
      <c r="J1118" s="606" t="s">
        <v>1</v>
      </c>
      <c r="K1118" s="606" t="s">
        <v>1</v>
      </c>
      <c r="L1118" s="606" t="s">
        <v>1</v>
      </c>
      <c r="M1118" s="606" t="s">
        <v>1</v>
      </c>
      <c r="N1118" s="606" t="s">
        <v>1</v>
      </c>
    </row>
    <row r="1119" spans="1:14" ht="23.1" customHeight="1" thickTop="1" thickBot="1" x14ac:dyDescent="0.25">
      <c r="A1119" s="593" t="s">
        <v>189</v>
      </c>
      <c r="B1119" s="593" t="s">
        <v>209</v>
      </c>
      <c r="C1119" s="593" t="s">
        <v>210</v>
      </c>
      <c r="D1119" s="593" t="s">
        <v>1</v>
      </c>
      <c r="E1119" s="593" t="s">
        <v>1</v>
      </c>
      <c r="F1119" s="593" t="s">
        <v>1</v>
      </c>
      <c r="G1119" s="593" t="s">
        <v>1</v>
      </c>
      <c r="H1119" s="593" t="s">
        <v>1</v>
      </c>
      <c r="I1119" s="593" t="s">
        <v>1</v>
      </c>
      <c r="J1119" s="593" t="s">
        <v>1</v>
      </c>
      <c r="K1119" s="593" t="s">
        <v>1</v>
      </c>
      <c r="L1119" s="593" t="s">
        <v>1</v>
      </c>
      <c r="M1119" s="593" t="s">
        <v>216</v>
      </c>
      <c r="N1119" s="593" t="s">
        <v>878</v>
      </c>
    </row>
    <row r="1120" spans="1:14" ht="56.1" customHeight="1" thickTop="1" thickBot="1" x14ac:dyDescent="0.25">
      <c r="A1120" s="593" t="s">
        <v>1</v>
      </c>
      <c r="B1120" s="593" t="s">
        <v>1</v>
      </c>
      <c r="C1120" s="10" t="s">
        <v>93</v>
      </c>
      <c r="D1120" s="10" t="s">
        <v>92</v>
      </c>
      <c r="E1120" s="10" t="s">
        <v>91</v>
      </c>
      <c r="F1120" s="10" t="s">
        <v>90</v>
      </c>
      <c r="G1120" s="10" t="s">
        <v>0</v>
      </c>
      <c r="H1120" s="10" t="s">
        <v>211</v>
      </c>
      <c r="I1120" s="10" t="s">
        <v>212</v>
      </c>
      <c r="J1120" s="10" t="s">
        <v>213</v>
      </c>
      <c r="K1120" s="10" t="s">
        <v>214</v>
      </c>
      <c r="L1120" s="10" t="s">
        <v>215</v>
      </c>
      <c r="M1120" s="593" t="s">
        <v>1</v>
      </c>
      <c r="N1120" s="593" t="s">
        <v>1</v>
      </c>
    </row>
    <row r="1121" spans="1:14" ht="72" customHeight="1" thickTop="1" thickBot="1" x14ac:dyDescent="0.25">
      <c r="A1121" s="593" t="s">
        <v>1</v>
      </c>
      <c r="B1121" s="593" t="s">
        <v>1</v>
      </c>
      <c r="C1121" s="10" t="s">
        <v>218</v>
      </c>
      <c r="D1121" s="10" t="s">
        <v>219</v>
      </c>
      <c r="E1121" s="10" t="s">
        <v>220</v>
      </c>
      <c r="F1121" s="10" t="s">
        <v>221</v>
      </c>
      <c r="G1121" s="10" t="s">
        <v>222</v>
      </c>
      <c r="H1121" s="10" t="s">
        <v>223</v>
      </c>
      <c r="I1121" s="10" t="s">
        <v>224</v>
      </c>
      <c r="J1121" s="10" t="s">
        <v>225</v>
      </c>
      <c r="K1121" s="10" t="s">
        <v>226</v>
      </c>
      <c r="L1121" s="10" t="s">
        <v>227</v>
      </c>
      <c r="M1121" s="10" t="s">
        <v>228</v>
      </c>
      <c r="N1121" s="593" t="s">
        <v>1</v>
      </c>
    </row>
    <row r="1122" spans="1:14" ht="98.25" customHeight="1" thickTop="1" thickBot="1" x14ac:dyDescent="0.25">
      <c r="A1122" s="4" t="s">
        <v>0</v>
      </c>
      <c r="B1122" s="4" t="s">
        <v>1090</v>
      </c>
      <c r="C1122" s="4"/>
      <c r="D1122" s="4"/>
      <c r="E1122" s="4"/>
      <c r="F1122" s="4"/>
      <c r="G1122" s="4"/>
      <c r="H1122" s="4"/>
      <c r="I1122" s="4"/>
      <c r="J1122" s="23">
        <f>SUM(C1122:I1122)</f>
        <v>0</v>
      </c>
      <c r="K1122" s="23">
        <f>SUM(C1122:G1122)</f>
        <v>0</v>
      </c>
      <c r="L1122" s="23">
        <f>+C1122*5+D1122*4+E1122*3+F1122*2+G1122*1</f>
        <v>0</v>
      </c>
      <c r="M1122" s="40" t="e">
        <f>+L1122/K1122</f>
        <v>#DIV/0!</v>
      </c>
      <c r="N1122" s="40" t="e">
        <f>+M1122*2</f>
        <v>#DIV/0!</v>
      </c>
    </row>
    <row r="1123" spans="1:14" ht="73.5" customHeight="1" thickTop="1" thickBot="1" x14ac:dyDescent="0.25">
      <c r="A1123" s="4" t="s">
        <v>90</v>
      </c>
      <c r="B1123" s="4" t="s">
        <v>1091</v>
      </c>
      <c r="C1123" s="4"/>
      <c r="D1123" s="4"/>
      <c r="E1123" s="4"/>
      <c r="F1123" s="4"/>
      <c r="G1123" s="4"/>
      <c r="H1123" s="4"/>
      <c r="I1123" s="4"/>
      <c r="J1123" s="23">
        <f t="shared" ref="J1123:J1129" si="137">SUM(C1123:I1123)</f>
        <v>0</v>
      </c>
      <c r="K1123" s="23">
        <f t="shared" ref="K1123:K1129" si="138">SUM(C1123:G1123)</f>
        <v>0</v>
      </c>
      <c r="L1123" s="23">
        <f t="shared" ref="L1123:L1129" si="139">+C1123*5+D1123*4+E1123*3+F1123*2+G1123*1</f>
        <v>0</v>
      </c>
      <c r="M1123" s="40" t="e">
        <f t="shared" ref="M1123:M1129" si="140">+L1123/K1123</f>
        <v>#DIV/0!</v>
      </c>
      <c r="N1123" s="40" t="e">
        <f t="shared" ref="N1123:N1129" si="141">+M1123*2</f>
        <v>#DIV/0!</v>
      </c>
    </row>
    <row r="1124" spans="1:14" ht="66" customHeight="1" thickTop="1" thickBot="1" x14ac:dyDescent="0.25">
      <c r="A1124" s="4" t="s">
        <v>91</v>
      </c>
      <c r="B1124" s="4" t="s">
        <v>1092</v>
      </c>
      <c r="C1124" s="4"/>
      <c r="D1124" s="4"/>
      <c r="E1124" s="4"/>
      <c r="F1124" s="4"/>
      <c r="G1124" s="4"/>
      <c r="H1124" s="4"/>
      <c r="I1124" s="4"/>
      <c r="J1124" s="23">
        <f t="shared" si="137"/>
        <v>0</v>
      </c>
      <c r="K1124" s="23">
        <f t="shared" si="138"/>
        <v>0</v>
      </c>
      <c r="L1124" s="23">
        <f t="shared" si="139"/>
        <v>0</v>
      </c>
      <c r="M1124" s="40" t="e">
        <f t="shared" si="140"/>
        <v>#DIV/0!</v>
      </c>
      <c r="N1124" s="40" t="e">
        <f t="shared" si="141"/>
        <v>#DIV/0!</v>
      </c>
    </row>
    <row r="1125" spans="1:14" ht="54.95" customHeight="1" thickTop="1" thickBot="1" x14ac:dyDescent="0.25">
      <c r="A1125" s="4" t="s">
        <v>92</v>
      </c>
      <c r="B1125" s="4" t="s">
        <v>1093</v>
      </c>
      <c r="C1125" s="4"/>
      <c r="D1125" s="4"/>
      <c r="E1125" s="4"/>
      <c r="F1125" s="4"/>
      <c r="G1125" s="4"/>
      <c r="H1125" s="4"/>
      <c r="I1125" s="4"/>
      <c r="J1125" s="23">
        <f t="shared" si="137"/>
        <v>0</v>
      </c>
      <c r="K1125" s="23">
        <f t="shared" si="138"/>
        <v>0</v>
      </c>
      <c r="L1125" s="23">
        <f t="shared" si="139"/>
        <v>0</v>
      </c>
      <c r="M1125" s="40" t="e">
        <f t="shared" si="140"/>
        <v>#DIV/0!</v>
      </c>
      <c r="N1125" s="40" t="e">
        <f t="shared" si="141"/>
        <v>#DIV/0!</v>
      </c>
    </row>
    <row r="1126" spans="1:14" ht="54.95" customHeight="1" thickTop="1" thickBot="1" x14ac:dyDescent="0.25">
      <c r="A1126" s="4" t="s">
        <v>93</v>
      </c>
      <c r="B1126" s="4" t="s">
        <v>1094</v>
      </c>
      <c r="C1126" s="308"/>
      <c r="D1126" s="4"/>
      <c r="E1126" s="4"/>
      <c r="F1126" s="4"/>
      <c r="G1126" s="4"/>
      <c r="H1126" s="4"/>
      <c r="I1126" s="4"/>
      <c r="J1126" s="23">
        <f t="shared" si="137"/>
        <v>0</v>
      </c>
      <c r="K1126" s="23">
        <f t="shared" si="138"/>
        <v>0</v>
      </c>
      <c r="L1126" s="23">
        <f t="shared" si="139"/>
        <v>0</v>
      </c>
      <c r="M1126" s="40" t="e">
        <f t="shared" si="140"/>
        <v>#DIV/0!</v>
      </c>
      <c r="N1126" s="40" t="e">
        <f t="shared" si="141"/>
        <v>#DIV/0!</v>
      </c>
    </row>
    <row r="1127" spans="1:14" ht="54.95" customHeight="1" thickTop="1" thickBot="1" x14ac:dyDescent="0.25">
      <c r="A1127" s="4" t="s">
        <v>94</v>
      </c>
      <c r="B1127" s="4" t="s">
        <v>1095</v>
      </c>
      <c r="C1127" s="308"/>
      <c r="D1127" s="4"/>
      <c r="E1127" s="4"/>
      <c r="F1127" s="4"/>
      <c r="G1127" s="4"/>
      <c r="H1127" s="4"/>
      <c r="I1127" s="4"/>
      <c r="J1127" s="23">
        <f t="shared" si="137"/>
        <v>0</v>
      </c>
      <c r="K1127" s="23">
        <f t="shared" si="138"/>
        <v>0</v>
      </c>
      <c r="L1127" s="23">
        <f t="shared" si="139"/>
        <v>0</v>
      </c>
      <c r="M1127" s="40" t="e">
        <f t="shared" si="140"/>
        <v>#DIV/0!</v>
      </c>
      <c r="N1127" s="40" t="e">
        <f t="shared" si="141"/>
        <v>#DIV/0!</v>
      </c>
    </row>
    <row r="1128" spans="1:14" ht="54.95" customHeight="1" thickTop="1" thickBot="1" x14ac:dyDescent="0.25">
      <c r="A1128" s="4" t="s">
        <v>95</v>
      </c>
      <c r="B1128" s="4" t="s">
        <v>1096</v>
      </c>
      <c r="C1128" s="308"/>
      <c r="D1128" s="4"/>
      <c r="E1128" s="4"/>
      <c r="F1128" s="4"/>
      <c r="G1128" s="4"/>
      <c r="H1128" s="4"/>
      <c r="I1128" s="4"/>
      <c r="J1128" s="23">
        <f t="shared" si="137"/>
        <v>0</v>
      </c>
      <c r="K1128" s="23">
        <f t="shared" si="138"/>
        <v>0</v>
      </c>
      <c r="L1128" s="23">
        <f t="shared" si="139"/>
        <v>0</v>
      </c>
      <c r="M1128" s="40" t="e">
        <f t="shared" si="140"/>
        <v>#DIV/0!</v>
      </c>
      <c r="N1128" s="40" t="e">
        <f t="shared" si="141"/>
        <v>#DIV/0!</v>
      </c>
    </row>
    <row r="1129" spans="1:14" ht="54.95" customHeight="1" thickTop="1" thickBot="1" x14ac:dyDescent="0.25">
      <c r="A1129" s="4" t="s">
        <v>123</v>
      </c>
      <c r="B1129" s="4" t="s">
        <v>1097</v>
      </c>
      <c r="C1129" s="308"/>
      <c r="D1129" s="4"/>
      <c r="E1129" s="4"/>
      <c r="F1129" s="4"/>
      <c r="G1129" s="4"/>
      <c r="H1129" s="4"/>
      <c r="I1129" s="4"/>
      <c r="J1129" s="23">
        <f t="shared" si="137"/>
        <v>0</v>
      </c>
      <c r="K1129" s="23">
        <f t="shared" si="138"/>
        <v>0</v>
      </c>
      <c r="L1129" s="23">
        <f t="shared" si="139"/>
        <v>0</v>
      </c>
      <c r="M1129" s="40" t="e">
        <f t="shared" si="140"/>
        <v>#DIV/0!</v>
      </c>
      <c r="N1129" s="40" t="e">
        <f t="shared" si="141"/>
        <v>#DIV/0!</v>
      </c>
    </row>
    <row r="1130" spans="1:14" ht="14.25" thickTop="1" thickBot="1" x14ac:dyDescent="0.25">
      <c r="A1130" s="615" t="s">
        <v>195</v>
      </c>
      <c r="B1130" s="615" t="s">
        <v>1</v>
      </c>
      <c r="C1130" s="15">
        <f>SUM(C1122:C1129)</f>
        <v>0</v>
      </c>
      <c r="D1130" s="15">
        <f t="shared" ref="D1130:J1130" si="142">SUM(D1122:D1129)</f>
        <v>0</v>
      </c>
      <c r="E1130" s="15">
        <f t="shared" si="142"/>
        <v>0</v>
      </c>
      <c r="F1130" s="15">
        <f t="shared" si="142"/>
        <v>0</v>
      </c>
      <c r="G1130" s="15">
        <f t="shared" si="142"/>
        <v>0</v>
      </c>
      <c r="H1130" s="15">
        <f t="shared" si="142"/>
        <v>0</v>
      </c>
      <c r="I1130" s="15">
        <f t="shared" si="142"/>
        <v>0</v>
      </c>
      <c r="J1130" s="15">
        <f t="shared" si="142"/>
        <v>0</v>
      </c>
      <c r="K1130" s="23">
        <f>SUM(C1130:G1130)</f>
        <v>0</v>
      </c>
      <c r="L1130" s="23">
        <f>+C1130*5+D1130*4+E1130*3+F1130*2+G1130*1</f>
        <v>0</v>
      </c>
      <c r="M1130" s="40" t="e">
        <f>+L1130/K1130</f>
        <v>#DIV/0!</v>
      </c>
      <c r="N1130" s="40" t="e">
        <f>+M1130*2</f>
        <v>#DIV/0!</v>
      </c>
    </row>
    <row r="1131" spans="1:14" ht="14.25" thickTop="1" thickBot="1" x14ac:dyDescent="0.25">
      <c r="A1131" s="615" t="s">
        <v>237</v>
      </c>
      <c r="B1131" s="615" t="s">
        <v>1</v>
      </c>
      <c r="C1131" s="40" t="s">
        <v>238</v>
      </c>
      <c r="D1131" s="40" t="s">
        <v>239</v>
      </c>
      <c r="E1131" s="40" t="s">
        <v>240</v>
      </c>
      <c r="F1131" s="40" t="s">
        <v>241</v>
      </c>
      <c r="G1131" s="40" t="s">
        <v>242</v>
      </c>
      <c r="H1131" s="40" t="s">
        <v>243</v>
      </c>
      <c r="I1131" s="40" t="s">
        <v>244</v>
      </c>
      <c r="J1131" s="40" t="s">
        <v>20</v>
      </c>
      <c r="K1131" s="40"/>
      <c r="L1131" s="40" t="s">
        <v>245</v>
      </c>
      <c r="M1131" s="40" t="s">
        <v>20</v>
      </c>
      <c r="N1131" s="40" t="s">
        <v>20</v>
      </c>
    </row>
    <row r="1132" spans="1:14" ht="14.25" thickTop="1" thickBot="1" x14ac:dyDescent="0.25">
      <c r="A1132" s="615" t="s">
        <v>20</v>
      </c>
      <c r="B1132" s="615" t="s">
        <v>1</v>
      </c>
      <c r="C1132" s="39" t="e">
        <f>+C1130/J1130*100</f>
        <v>#DIV/0!</v>
      </c>
      <c r="D1132" s="39" t="e">
        <f>+D1130/J1130*100</f>
        <v>#DIV/0!</v>
      </c>
      <c r="E1132" s="39" t="e">
        <f>+E1130/J1130*100</f>
        <v>#DIV/0!</v>
      </c>
      <c r="F1132" s="39" t="e">
        <f>+F1130/J1130*100</f>
        <v>#DIV/0!</v>
      </c>
      <c r="G1132" s="39" t="e">
        <f>+G1130/J1130*100</f>
        <v>#DIV/0!</v>
      </c>
      <c r="H1132" s="39" t="e">
        <f>+H1130/J1130*100</f>
        <v>#DIV/0!</v>
      </c>
      <c r="I1132" s="39" t="e">
        <f>+I1130/J1130*100</f>
        <v>#DIV/0!</v>
      </c>
      <c r="J1132" s="39" t="e">
        <f>SUM(C1132:I1132)</f>
        <v>#DIV/0!</v>
      </c>
      <c r="K1132" s="39"/>
      <c r="L1132" s="39" t="e">
        <f>+C1132+D1132</f>
        <v>#DIV/0!</v>
      </c>
      <c r="M1132" s="40"/>
      <c r="N1132" s="40"/>
    </row>
    <row r="1135" spans="1:14" ht="15" x14ac:dyDescent="0.25">
      <c r="A1135" s="2" t="s">
        <v>937</v>
      </c>
    </row>
    <row r="1136" spans="1:14" ht="15" x14ac:dyDescent="0.25">
      <c r="A1136" s="1" t="s">
        <v>1023</v>
      </c>
    </row>
    <row r="1139" spans="1:14" x14ac:dyDescent="0.2">
      <c r="A1139" s="606" t="s">
        <v>938</v>
      </c>
      <c r="B1139" s="606" t="s">
        <v>1</v>
      </c>
      <c r="C1139" s="606" t="s">
        <v>1</v>
      </c>
      <c r="D1139" s="606" t="s">
        <v>1</v>
      </c>
      <c r="E1139" s="606" t="s">
        <v>1</v>
      </c>
      <c r="F1139" s="606" t="s">
        <v>1</v>
      </c>
      <c r="G1139" s="606" t="s">
        <v>1</v>
      </c>
      <c r="H1139" s="606" t="s">
        <v>1</v>
      </c>
      <c r="I1139" s="606" t="s">
        <v>1</v>
      </c>
      <c r="J1139" s="606" t="s">
        <v>1</v>
      </c>
      <c r="K1139" s="606" t="s">
        <v>1</v>
      </c>
      <c r="L1139" s="606" t="s">
        <v>1</v>
      </c>
      <c r="M1139" s="606" t="s">
        <v>1</v>
      </c>
      <c r="N1139" s="606" t="s">
        <v>1</v>
      </c>
    </row>
    <row r="1140" spans="1:14" x14ac:dyDescent="0.2">
      <c r="A1140" s="606" t="s">
        <v>208</v>
      </c>
      <c r="B1140" s="606" t="s">
        <v>1</v>
      </c>
      <c r="C1140" s="606" t="s">
        <v>1</v>
      </c>
      <c r="D1140" s="606" t="s">
        <v>1</v>
      </c>
      <c r="E1140" s="606" t="s">
        <v>1</v>
      </c>
      <c r="F1140" s="606" t="s">
        <v>1</v>
      </c>
      <c r="G1140" s="606" t="s">
        <v>1</v>
      </c>
      <c r="H1140" s="606" t="s">
        <v>1</v>
      </c>
      <c r="I1140" s="606" t="s">
        <v>1</v>
      </c>
      <c r="J1140" s="606" t="s">
        <v>1</v>
      </c>
      <c r="K1140" s="606" t="s">
        <v>1</v>
      </c>
      <c r="L1140" s="606" t="s">
        <v>1</v>
      </c>
      <c r="M1140" s="606" t="s">
        <v>1</v>
      </c>
      <c r="N1140" s="606" t="s">
        <v>1</v>
      </c>
    </row>
    <row r="1141" spans="1:14" ht="13.5" thickBot="1" x14ac:dyDescent="0.25">
      <c r="A1141" s="606" t="s">
        <v>261</v>
      </c>
      <c r="B1141" s="606" t="s">
        <v>1</v>
      </c>
      <c r="C1141" s="606" t="s">
        <v>1</v>
      </c>
      <c r="D1141" s="606" t="s">
        <v>1</v>
      </c>
      <c r="E1141" s="606" t="s">
        <v>1</v>
      </c>
      <c r="F1141" s="606" t="s">
        <v>1</v>
      </c>
      <c r="G1141" s="606" t="s">
        <v>1</v>
      </c>
      <c r="H1141" s="606" t="s">
        <v>1</v>
      </c>
      <c r="I1141" s="606" t="s">
        <v>1</v>
      </c>
      <c r="J1141" s="606" t="s">
        <v>1</v>
      </c>
      <c r="K1141" s="606" t="s">
        <v>1</v>
      </c>
      <c r="L1141" s="606" t="s">
        <v>1</v>
      </c>
      <c r="M1141" s="606" t="s">
        <v>1</v>
      </c>
      <c r="N1141" s="606" t="s">
        <v>1</v>
      </c>
    </row>
    <row r="1142" spans="1:14" ht="23.1" customHeight="1" thickTop="1" thickBot="1" x14ac:dyDescent="0.25">
      <c r="A1142" s="593" t="s">
        <v>189</v>
      </c>
      <c r="B1142" s="593" t="s">
        <v>209</v>
      </c>
      <c r="C1142" s="593" t="s">
        <v>210</v>
      </c>
      <c r="D1142" s="593" t="s">
        <v>1</v>
      </c>
      <c r="E1142" s="593" t="s">
        <v>1</v>
      </c>
      <c r="F1142" s="593" t="s">
        <v>1</v>
      </c>
      <c r="G1142" s="593" t="s">
        <v>1</v>
      </c>
      <c r="H1142" s="593" t="s">
        <v>1</v>
      </c>
      <c r="I1142" s="593" t="s">
        <v>1</v>
      </c>
      <c r="J1142" s="593" t="s">
        <v>1</v>
      </c>
      <c r="K1142" s="593" t="s">
        <v>1</v>
      </c>
      <c r="L1142" s="593" t="s">
        <v>1</v>
      </c>
      <c r="M1142" s="593" t="s">
        <v>216</v>
      </c>
      <c r="N1142" s="593" t="s">
        <v>878</v>
      </c>
    </row>
    <row r="1143" spans="1:14" ht="56.1" customHeight="1" thickTop="1" thickBot="1" x14ac:dyDescent="0.25">
      <c r="A1143" s="593" t="s">
        <v>1</v>
      </c>
      <c r="B1143" s="593" t="s">
        <v>1</v>
      </c>
      <c r="C1143" s="10" t="s">
        <v>93</v>
      </c>
      <c r="D1143" s="10" t="s">
        <v>92</v>
      </c>
      <c r="E1143" s="10" t="s">
        <v>91</v>
      </c>
      <c r="F1143" s="10" t="s">
        <v>90</v>
      </c>
      <c r="G1143" s="10" t="s">
        <v>0</v>
      </c>
      <c r="H1143" s="10" t="s">
        <v>211</v>
      </c>
      <c r="I1143" s="10" t="s">
        <v>212</v>
      </c>
      <c r="J1143" s="10" t="s">
        <v>213</v>
      </c>
      <c r="K1143" s="10" t="s">
        <v>214</v>
      </c>
      <c r="L1143" s="10" t="s">
        <v>215</v>
      </c>
      <c r="M1143" s="593" t="s">
        <v>1</v>
      </c>
      <c r="N1143" s="593" t="s">
        <v>1</v>
      </c>
    </row>
    <row r="1144" spans="1:14" ht="72" customHeight="1" thickTop="1" thickBot="1" x14ac:dyDescent="0.25">
      <c r="A1144" s="593" t="s">
        <v>1</v>
      </c>
      <c r="B1144" s="593" t="s">
        <v>1</v>
      </c>
      <c r="C1144" s="10" t="s">
        <v>218</v>
      </c>
      <c r="D1144" s="10" t="s">
        <v>219</v>
      </c>
      <c r="E1144" s="10" t="s">
        <v>220</v>
      </c>
      <c r="F1144" s="10" t="s">
        <v>221</v>
      </c>
      <c r="G1144" s="10" t="s">
        <v>222</v>
      </c>
      <c r="H1144" s="10" t="s">
        <v>223</v>
      </c>
      <c r="I1144" s="10" t="s">
        <v>224</v>
      </c>
      <c r="J1144" s="10" t="s">
        <v>225</v>
      </c>
      <c r="K1144" s="10" t="s">
        <v>226</v>
      </c>
      <c r="L1144" s="10" t="s">
        <v>227</v>
      </c>
      <c r="M1144" s="10" t="s">
        <v>228</v>
      </c>
      <c r="N1144" s="593" t="s">
        <v>1</v>
      </c>
    </row>
    <row r="1145" spans="1:14" ht="102.75" customHeight="1" thickTop="1" thickBot="1" x14ac:dyDescent="0.25">
      <c r="A1145" s="4" t="s">
        <v>0</v>
      </c>
      <c r="B1145" s="4" t="s">
        <v>1105</v>
      </c>
      <c r="C1145" s="556">
        <v>66</v>
      </c>
      <c r="D1145" s="556">
        <v>2</v>
      </c>
      <c r="E1145" s="556"/>
      <c r="F1145" s="308"/>
      <c r="G1145" s="308"/>
      <c r="H1145" s="308"/>
      <c r="I1145" s="308"/>
      <c r="J1145" s="23">
        <f>SUM(C1145:I1145)</f>
        <v>68</v>
      </c>
      <c r="K1145" s="23">
        <f>SUM(C1145:G1145)</f>
        <v>68</v>
      </c>
      <c r="L1145" s="23">
        <f>+C1145*5+D1145*4+E1145*3+F1145*2+G1145*1</f>
        <v>338</v>
      </c>
      <c r="M1145" s="40">
        <f>+L1145/K1145</f>
        <v>4.9705882352941178</v>
      </c>
      <c r="N1145" s="40">
        <f>+M1145*2</f>
        <v>9.9411764705882355</v>
      </c>
    </row>
    <row r="1146" spans="1:14" ht="72" customHeight="1" thickTop="1" thickBot="1" x14ac:dyDescent="0.25">
      <c r="A1146" s="4" t="s">
        <v>90</v>
      </c>
      <c r="B1146" s="4" t="s">
        <v>1106</v>
      </c>
      <c r="C1146" s="556">
        <v>65</v>
      </c>
      <c r="D1146" s="556">
        <v>2</v>
      </c>
      <c r="E1146" s="556">
        <v>1</v>
      </c>
      <c r="F1146" s="4"/>
      <c r="G1146" s="4"/>
      <c r="H1146" s="4"/>
      <c r="I1146" s="4"/>
      <c r="J1146" s="23">
        <f t="shared" ref="J1146:J1152" si="143">SUM(C1146:I1146)</f>
        <v>68</v>
      </c>
      <c r="K1146" s="23">
        <f t="shared" ref="K1146:K1153" si="144">SUM(C1146:G1146)</f>
        <v>68</v>
      </c>
      <c r="L1146" s="23">
        <f t="shared" ref="L1146:L1153" si="145">+C1146*5+D1146*4+E1146*3+F1146*2+G1146*1</f>
        <v>336</v>
      </c>
      <c r="M1146" s="40">
        <f t="shared" ref="M1146:M1153" si="146">+L1146/K1146</f>
        <v>4.9411764705882355</v>
      </c>
      <c r="N1146" s="40">
        <f t="shared" ref="N1146:N1153" si="147">+M1146*2</f>
        <v>9.882352941176471</v>
      </c>
    </row>
    <row r="1147" spans="1:14" ht="59.25" customHeight="1" thickTop="1" thickBot="1" x14ac:dyDescent="0.25">
      <c r="A1147" s="4" t="s">
        <v>91</v>
      </c>
      <c r="B1147" s="4" t="s">
        <v>1107</v>
      </c>
      <c r="C1147" s="556">
        <v>64</v>
      </c>
      <c r="D1147" s="556">
        <v>4</v>
      </c>
      <c r="E1147" s="556"/>
      <c r="F1147" s="308"/>
      <c r="G1147" s="308"/>
      <c r="H1147" s="308"/>
      <c r="I1147" s="308"/>
      <c r="J1147" s="23">
        <f t="shared" si="143"/>
        <v>68</v>
      </c>
      <c r="K1147" s="23">
        <f t="shared" si="144"/>
        <v>68</v>
      </c>
      <c r="L1147" s="23">
        <f t="shared" si="145"/>
        <v>336</v>
      </c>
      <c r="M1147" s="40">
        <f t="shared" si="146"/>
        <v>4.9411764705882355</v>
      </c>
      <c r="N1147" s="40">
        <f t="shared" si="147"/>
        <v>9.882352941176471</v>
      </c>
    </row>
    <row r="1148" spans="1:14" ht="54.95" customHeight="1" thickTop="1" thickBot="1" x14ac:dyDescent="0.25">
      <c r="A1148" s="4" t="s">
        <v>92</v>
      </c>
      <c r="B1148" s="4" t="s">
        <v>1108</v>
      </c>
      <c r="C1148" s="556">
        <v>67</v>
      </c>
      <c r="D1148" s="556">
        <v>1</v>
      </c>
      <c r="E1148" s="556"/>
      <c r="F1148" s="308"/>
      <c r="G1148" s="308"/>
      <c r="H1148" s="308"/>
      <c r="I1148" s="308"/>
      <c r="J1148" s="23">
        <f t="shared" si="143"/>
        <v>68</v>
      </c>
      <c r="K1148" s="23">
        <f t="shared" si="144"/>
        <v>68</v>
      </c>
      <c r="L1148" s="23">
        <f t="shared" si="145"/>
        <v>339</v>
      </c>
      <c r="M1148" s="40">
        <f t="shared" si="146"/>
        <v>4.9852941176470589</v>
      </c>
      <c r="N1148" s="40">
        <f t="shared" si="147"/>
        <v>9.9705882352941178</v>
      </c>
    </row>
    <row r="1149" spans="1:14" ht="54.95" customHeight="1" thickTop="1" thickBot="1" x14ac:dyDescent="0.25">
      <c r="A1149" s="4" t="s">
        <v>93</v>
      </c>
      <c r="B1149" s="4" t="s">
        <v>1109</v>
      </c>
      <c r="C1149" s="556">
        <v>66</v>
      </c>
      <c r="D1149" s="556">
        <v>2</v>
      </c>
      <c r="E1149" s="556"/>
      <c r="F1149" s="308"/>
      <c r="G1149" s="308"/>
      <c r="H1149" s="308"/>
      <c r="I1149" s="308"/>
      <c r="J1149" s="23">
        <f t="shared" si="143"/>
        <v>68</v>
      </c>
      <c r="K1149" s="23">
        <f t="shared" si="144"/>
        <v>68</v>
      </c>
      <c r="L1149" s="23">
        <f t="shared" si="145"/>
        <v>338</v>
      </c>
      <c r="M1149" s="40">
        <f t="shared" si="146"/>
        <v>4.9705882352941178</v>
      </c>
      <c r="N1149" s="40">
        <f t="shared" si="147"/>
        <v>9.9411764705882355</v>
      </c>
    </row>
    <row r="1150" spans="1:14" ht="54.95" customHeight="1" thickTop="1" thickBot="1" x14ac:dyDescent="0.25">
      <c r="A1150" s="4" t="s">
        <v>94</v>
      </c>
      <c r="B1150" s="4" t="s">
        <v>1110</v>
      </c>
      <c r="C1150" s="556">
        <v>67</v>
      </c>
      <c r="D1150" s="556">
        <v>1</v>
      </c>
      <c r="E1150" s="556"/>
      <c r="F1150" s="308"/>
      <c r="G1150" s="308"/>
      <c r="H1150" s="308"/>
      <c r="I1150" s="308"/>
      <c r="J1150" s="23">
        <f t="shared" si="143"/>
        <v>68</v>
      </c>
      <c r="K1150" s="23">
        <f t="shared" si="144"/>
        <v>68</v>
      </c>
      <c r="L1150" s="23">
        <f t="shared" si="145"/>
        <v>339</v>
      </c>
      <c r="M1150" s="40">
        <f t="shared" si="146"/>
        <v>4.9852941176470589</v>
      </c>
      <c r="N1150" s="40">
        <f t="shared" si="147"/>
        <v>9.9705882352941178</v>
      </c>
    </row>
    <row r="1151" spans="1:14" ht="51.75" customHeight="1" thickTop="1" thickBot="1" x14ac:dyDescent="0.25">
      <c r="A1151" s="4" t="s">
        <v>95</v>
      </c>
      <c r="B1151" s="4" t="s">
        <v>256</v>
      </c>
      <c r="C1151" s="556">
        <v>65</v>
      </c>
      <c r="D1151" s="556">
        <v>3</v>
      </c>
      <c r="E1151" s="556"/>
      <c r="F1151" s="308"/>
      <c r="G1151" s="308"/>
      <c r="H1151" s="308"/>
      <c r="I1151" s="308"/>
      <c r="J1151" s="23">
        <f t="shared" si="143"/>
        <v>68</v>
      </c>
      <c r="K1151" s="23">
        <f t="shared" si="144"/>
        <v>68</v>
      </c>
      <c r="L1151" s="23">
        <f t="shared" si="145"/>
        <v>337</v>
      </c>
      <c r="M1151" s="40">
        <f t="shared" si="146"/>
        <v>4.9558823529411766</v>
      </c>
      <c r="N1151" s="40">
        <f t="shared" si="147"/>
        <v>9.9117647058823533</v>
      </c>
    </row>
    <row r="1152" spans="1:14" ht="45" customHeight="1" thickTop="1" thickBot="1" x14ac:dyDescent="0.25">
      <c r="A1152" s="4" t="s">
        <v>123</v>
      </c>
      <c r="B1152" s="4" t="s">
        <v>262</v>
      </c>
      <c r="C1152" s="556">
        <v>66</v>
      </c>
      <c r="D1152" s="556">
        <v>2</v>
      </c>
      <c r="E1152" s="556"/>
      <c r="F1152" s="308"/>
      <c r="G1152" s="308"/>
      <c r="H1152" s="308"/>
      <c r="I1152" s="308"/>
      <c r="J1152" s="23">
        <f t="shared" si="143"/>
        <v>68</v>
      </c>
      <c r="K1152" s="23">
        <f t="shared" si="144"/>
        <v>68</v>
      </c>
      <c r="L1152" s="23">
        <f t="shared" si="145"/>
        <v>338</v>
      </c>
      <c r="M1152" s="40">
        <f t="shared" si="146"/>
        <v>4.9705882352941178</v>
      </c>
      <c r="N1152" s="40">
        <f t="shared" si="147"/>
        <v>9.9411764705882355</v>
      </c>
    </row>
    <row r="1153" spans="1:14" ht="14.25" thickTop="1" thickBot="1" x14ac:dyDescent="0.25">
      <c r="A1153" s="615" t="s">
        <v>195</v>
      </c>
      <c r="B1153" s="615" t="s">
        <v>1</v>
      </c>
      <c r="C1153" s="15">
        <f>SUM(C1145:C1152)</f>
        <v>526</v>
      </c>
      <c r="D1153" s="15">
        <f t="shared" ref="D1153:J1153" si="148">SUM(D1145:D1152)</f>
        <v>17</v>
      </c>
      <c r="E1153" s="15">
        <f t="shared" si="148"/>
        <v>1</v>
      </c>
      <c r="F1153" s="15">
        <f t="shared" si="148"/>
        <v>0</v>
      </c>
      <c r="G1153" s="15">
        <f t="shared" si="148"/>
        <v>0</v>
      </c>
      <c r="H1153" s="15">
        <f t="shared" si="148"/>
        <v>0</v>
      </c>
      <c r="I1153" s="15">
        <f t="shared" si="148"/>
        <v>0</v>
      </c>
      <c r="J1153" s="15">
        <f t="shared" si="148"/>
        <v>544</v>
      </c>
      <c r="K1153" s="23">
        <f t="shared" si="144"/>
        <v>544</v>
      </c>
      <c r="L1153" s="23">
        <f t="shared" si="145"/>
        <v>2701</v>
      </c>
      <c r="M1153" s="40">
        <f t="shared" si="146"/>
        <v>4.9650735294117645</v>
      </c>
      <c r="N1153" s="40">
        <f t="shared" si="147"/>
        <v>9.930147058823529</v>
      </c>
    </row>
    <row r="1154" spans="1:14" ht="14.25" thickTop="1" thickBot="1" x14ac:dyDescent="0.25">
      <c r="A1154" s="615" t="s">
        <v>237</v>
      </c>
      <c r="B1154" s="615" t="s">
        <v>1</v>
      </c>
      <c r="C1154" s="40" t="s">
        <v>238</v>
      </c>
      <c r="D1154" s="40" t="s">
        <v>239</v>
      </c>
      <c r="E1154" s="40" t="s">
        <v>240</v>
      </c>
      <c r="F1154" s="40" t="s">
        <v>241</v>
      </c>
      <c r="G1154" s="40" t="s">
        <v>242</v>
      </c>
      <c r="H1154" s="40" t="s">
        <v>243</v>
      </c>
      <c r="I1154" s="40" t="s">
        <v>244</v>
      </c>
      <c r="J1154" s="40" t="s">
        <v>20</v>
      </c>
      <c r="K1154" s="40"/>
      <c r="L1154" s="40" t="s">
        <v>245</v>
      </c>
      <c r="M1154" s="40" t="s">
        <v>20</v>
      </c>
      <c r="N1154" s="40" t="s">
        <v>20</v>
      </c>
    </row>
    <row r="1155" spans="1:14" ht="14.25" thickTop="1" thickBot="1" x14ac:dyDescent="0.25">
      <c r="A1155" s="615" t="s">
        <v>20</v>
      </c>
      <c r="B1155" s="615" t="s">
        <v>1</v>
      </c>
      <c r="C1155" s="39">
        <f>+C1153/J1153*100</f>
        <v>96.691176470588232</v>
      </c>
      <c r="D1155" s="39">
        <f>+D1153/J1153*100</f>
        <v>3.125</v>
      </c>
      <c r="E1155" s="39">
        <f>+E1153/J1153*100</f>
        <v>0.18382352941176469</v>
      </c>
      <c r="F1155" s="39">
        <f>+F1153/J1153*100</f>
        <v>0</v>
      </c>
      <c r="G1155" s="39">
        <f>+G1153/J1153*100</f>
        <v>0</v>
      </c>
      <c r="H1155" s="39">
        <f>+H1153/J1153*100</f>
        <v>0</v>
      </c>
      <c r="I1155" s="39">
        <f>+I1153/J1153*100</f>
        <v>0</v>
      </c>
      <c r="J1155" s="39">
        <f>SUM(C1155:I1155)</f>
        <v>100</v>
      </c>
      <c r="K1155" s="39"/>
      <c r="L1155" s="39">
        <f>+C1155+D1155</f>
        <v>99.816176470588232</v>
      </c>
      <c r="M1155" s="40"/>
      <c r="N1155" s="40"/>
    </row>
    <row r="1158" spans="1:14" ht="15" x14ac:dyDescent="0.25">
      <c r="A1158" s="1" t="s">
        <v>263</v>
      </c>
    </row>
    <row r="1159" spans="1:14" ht="15" x14ac:dyDescent="0.25">
      <c r="A1159" s="2" t="s">
        <v>264</v>
      </c>
    </row>
    <row r="1161" spans="1:14" ht="24.75" customHeight="1" x14ac:dyDescent="0.2">
      <c r="B1161" s="616" t="s">
        <v>712</v>
      </c>
      <c r="C1161" s="616"/>
      <c r="D1161" s="616"/>
      <c r="E1161" s="616"/>
      <c r="F1161" s="616"/>
    </row>
    <row r="1162" spans="1:14" ht="24" customHeight="1" x14ac:dyDescent="0.2">
      <c r="B1162" s="616"/>
      <c r="C1162" s="616"/>
      <c r="D1162" s="616"/>
      <c r="E1162" s="616"/>
      <c r="F1162" s="616"/>
    </row>
    <row r="1163" spans="1:14" ht="43.5" customHeight="1" x14ac:dyDescent="0.2">
      <c r="B1163" s="616" t="s">
        <v>713</v>
      </c>
      <c r="C1163" s="616"/>
      <c r="D1163" s="616"/>
      <c r="E1163" s="616"/>
      <c r="F1163" s="616"/>
    </row>
    <row r="1164" spans="1:14" ht="13.5" customHeight="1" thickBot="1" x14ac:dyDescent="0.25">
      <c r="B1164" s="607" t="s">
        <v>714</v>
      </c>
      <c r="C1164" s="607"/>
      <c r="D1164" s="607"/>
      <c r="E1164" s="607"/>
      <c r="F1164" s="607"/>
    </row>
    <row r="1165" spans="1:14" ht="25.5" customHeight="1" thickTop="1" thickBot="1" x14ac:dyDescent="0.25">
      <c r="B1165" s="66">
        <v>1</v>
      </c>
      <c r="C1165" s="66">
        <v>2</v>
      </c>
      <c r="D1165" s="66">
        <v>3</v>
      </c>
      <c r="E1165" s="593" t="s">
        <v>715</v>
      </c>
      <c r="F1165" s="593" t="s">
        <v>716</v>
      </c>
    </row>
    <row r="1166" spans="1:14" ht="37.5" thickTop="1" thickBot="1" x14ac:dyDescent="0.25">
      <c r="B1166" s="66" t="s">
        <v>717</v>
      </c>
      <c r="C1166" s="66" t="s">
        <v>718</v>
      </c>
      <c r="D1166" s="66" t="s">
        <v>719</v>
      </c>
      <c r="E1166" s="593" t="s">
        <v>1</v>
      </c>
      <c r="F1166" s="593" t="s">
        <v>1</v>
      </c>
    </row>
    <row r="1167" spans="1:14" ht="18.75" customHeight="1" thickTop="1" thickBot="1" x14ac:dyDescent="0.25">
      <c r="B1167" s="67"/>
      <c r="C1167" s="68"/>
      <c r="D1167" s="272">
        <f>+B1167+C1167</f>
        <v>0</v>
      </c>
      <c r="E1167" s="189" t="e">
        <f>(B1167/D1167)*100</f>
        <v>#DIV/0!</v>
      </c>
      <c r="F1167" s="189" t="e">
        <f>(C1167/D1167)*100</f>
        <v>#DIV/0!</v>
      </c>
      <c r="G1167" s="43"/>
    </row>
    <row r="1168" spans="1:14" ht="13.5" customHeight="1" thickTop="1" x14ac:dyDescent="0.2"/>
    <row r="1169" spans="2:7" ht="28.5" customHeight="1" thickBot="1" x14ac:dyDescent="0.25">
      <c r="B1169" s="607" t="s">
        <v>720</v>
      </c>
      <c r="C1169" s="607"/>
      <c r="D1169" s="607"/>
      <c r="E1169" s="607"/>
      <c r="F1169" s="607"/>
    </row>
    <row r="1170" spans="2:7" ht="25.5" customHeight="1" thickTop="1" thickBot="1" x14ac:dyDescent="0.25">
      <c r="B1170" s="66" t="s">
        <v>0</v>
      </c>
      <c r="C1170" s="66" t="s">
        <v>90</v>
      </c>
      <c r="D1170" s="66" t="s">
        <v>91</v>
      </c>
      <c r="E1170" s="66" t="s">
        <v>92</v>
      </c>
      <c r="F1170" s="66">
        <v>5</v>
      </c>
    </row>
    <row r="1171" spans="2:7" ht="42.75" customHeight="1" thickTop="1" thickBot="1" x14ac:dyDescent="0.25">
      <c r="B1171" s="66" t="s">
        <v>721</v>
      </c>
      <c r="C1171" s="66" t="s">
        <v>266</v>
      </c>
      <c r="D1171" s="66" t="s">
        <v>267</v>
      </c>
      <c r="E1171" s="66" t="s">
        <v>722</v>
      </c>
      <c r="F1171" s="66" t="s">
        <v>723</v>
      </c>
    </row>
    <row r="1172" spans="2:7" ht="22.5" customHeight="1" thickTop="1" thickBot="1" x14ac:dyDescent="0.25">
      <c r="B1172" s="267">
        <f>+B1167</f>
        <v>0</v>
      </c>
      <c r="C1172" s="69"/>
      <c r="D1172" s="268"/>
      <c r="E1172" s="265">
        <f>B1172+C1172-D1172</f>
        <v>0</v>
      </c>
      <c r="F1172" s="214"/>
      <c r="G1172" s="269"/>
    </row>
    <row r="1173" spans="2:7" ht="13.5" customHeight="1" thickTop="1" x14ac:dyDescent="0.2"/>
    <row r="1174" spans="2:7" ht="23.25" customHeight="1" thickBot="1" x14ac:dyDescent="0.25">
      <c r="B1174" s="607" t="s">
        <v>724</v>
      </c>
      <c r="C1174" s="607"/>
      <c r="D1174" s="607"/>
      <c r="E1174" s="607"/>
      <c r="F1174" s="607"/>
    </row>
    <row r="1175" spans="2:7" ht="14.25" thickTop="1" thickBot="1" x14ac:dyDescent="0.25">
      <c r="B1175" s="66" t="s">
        <v>0</v>
      </c>
      <c r="C1175" s="66" t="s">
        <v>90</v>
      </c>
      <c r="D1175" s="66" t="s">
        <v>91</v>
      </c>
      <c r="E1175" s="66" t="s">
        <v>92</v>
      </c>
      <c r="F1175" s="66">
        <v>5</v>
      </c>
    </row>
    <row r="1176" spans="2:7" ht="25.5" thickTop="1" thickBot="1" x14ac:dyDescent="0.25">
      <c r="B1176" s="66" t="s">
        <v>725</v>
      </c>
      <c r="C1176" s="66" t="s">
        <v>266</v>
      </c>
      <c r="D1176" s="66" t="s">
        <v>267</v>
      </c>
      <c r="E1176" s="66" t="s">
        <v>726</v>
      </c>
      <c r="F1176" s="66" t="s">
        <v>727</v>
      </c>
    </row>
    <row r="1177" spans="2:7" ht="24" customHeight="1" thickTop="1" thickBot="1" x14ac:dyDescent="0.25">
      <c r="B1177" s="267">
        <f>+C1167</f>
        <v>0</v>
      </c>
      <c r="C1177" s="70"/>
      <c r="D1177" s="70"/>
      <c r="E1177" s="266">
        <f>B1177+C1177-D1177</f>
        <v>0</v>
      </c>
      <c r="F1177" s="214"/>
      <c r="G1177" s="269"/>
    </row>
    <row r="1178" spans="2:7" ht="13.5" customHeight="1" thickTop="1" x14ac:dyDescent="0.2"/>
    <row r="1179" spans="2:7" ht="13.5" thickBot="1" x14ac:dyDescent="0.25">
      <c r="B1179" s="605" t="s">
        <v>728</v>
      </c>
      <c r="C1179" s="605"/>
      <c r="D1179" s="605"/>
      <c r="E1179" s="605"/>
      <c r="F1179" s="605"/>
    </row>
    <row r="1180" spans="2:7" ht="14.25" thickTop="1" thickBot="1" x14ac:dyDescent="0.25">
      <c r="B1180" s="66" t="s">
        <v>0</v>
      </c>
      <c r="C1180" s="66" t="s">
        <v>90</v>
      </c>
      <c r="D1180" s="66" t="s">
        <v>91</v>
      </c>
      <c r="E1180" s="66" t="s">
        <v>92</v>
      </c>
      <c r="F1180" s="66">
        <v>5</v>
      </c>
    </row>
    <row r="1181" spans="2:7" ht="37.5" thickTop="1" thickBot="1" x14ac:dyDescent="0.25">
      <c r="B1181" s="66" t="s">
        <v>729</v>
      </c>
      <c r="C1181" s="66" t="s">
        <v>268</v>
      </c>
      <c r="D1181" s="66" t="s">
        <v>269</v>
      </c>
      <c r="E1181" s="66" t="s">
        <v>730</v>
      </c>
      <c r="F1181" s="66" t="s">
        <v>731</v>
      </c>
    </row>
    <row r="1182" spans="2:7" ht="19.5" customHeight="1" thickTop="1" thickBot="1" x14ac:dyDescent="0.25">
      <c r="B1182" s="266">
        <f>+B1172+B1177</f>
        <v>0</v>
      </c>
      <c r="C1182" s="266">
        <f>+C1172+C1177</f>
        <v>0</v>
      </c>
      <c r="D1182" s="266">
        <f>+D1172+D1177</f>
        <v>0</v>
      </c>
      <c r="E1182" s="266">
        <f>+E1172+E1177</f>
        <v>0</v>
      </c>
      <c r="F1182" s="266">
        <f>+F1172+F1177</f>
        <v>0</v>
      </c>
    </row>
    <row r="1183" spans="2:7" ht="13.5" thickTop="1" x14ac:dyDescent="0.2"/>
    <row r="1184" spans="2:7" ht="13.5" thickBot="1" x14ac:dyDescent="0.25">
      <c r="B1184" s="606" t="s">
        <v>732</v>
      </c>
      <c r="C1184" s="606" t="s">
        <v>1</v>
      </c>
      <c r="D1184" s="606" t="s">
        <v>1</v>
      </c>
    </row>
    <row r="1185" spans="2:4" ht="14.25" thickTop="1" thickBot="1" x14ac:dyDescent="0.25">
      <c r="B1185" s="66" t="s">
        <v>0</v>
      </c>
      <c r="C1185" s="66" t="s">
        <v>90</v>
      </c>
      <c r="D1185" s="593" t="s">
        <v>252</v>
      </c>
    </row>
    <row r="1186" spans="2:4" ht="37.5" thickTop="1" thickBot="1" x14ac:dyDescent="0.25">
      <c r="B1186" s="66" t="s">
        <v>731</v>
      </c>
      <c r="C1186" s="66" t="s">
        <v>730</v>
      </c>
      <c r="D1186" s="593" t="s">
        <v>1</v>
      </c>
    </row>
    <row r="1187" spans="2:4" ht="14.25" thickTop="1" thickBot="1" x14ac:dyDescent="0.25">
      <c r="B1187" s="266">
        <f>+F1182</f>
        <v>0</v>
      </c>
      <c r="C1187" s="266">
        <f>+E1182</f>
        <v>0</v>
      </c>
      <c r="D1187" s="190" t="e">
        <f>(B1187/C1187)*100</f>
        <v>#DIV/0!</v>
      </c>
    </row>
    <row r="1188" spans="2:4" ht="13.5" thickTop="1" x14ac:dyDescent="0.2"/>
  </sheetData>
  <mergeCells count="817">
    <mergeCell ref="D27:J27"/>
    <mergeCell ref="B1051:D1051"/>
    <mergeCell ref="B1058:D1058"/>
    <mergeCell ref="B1050:D1050"/>
    <mergeCell ref="B1057:D1057"/>
    <mergeCell ref="B1064:D1064"/>
    <mergeCell ref="B1065:D1065"/>
    <mergeCell ref="A34:A35"/>
    <mergeCell ref="A32:G32"/>
    <mergeCell ref="A33:G33"/>
    <mergeCell ref="B921:D921"/>
    <mergeCell ref="E926:E927"/>
    <mergeCell ref="B128:C128"/>
    <mergeCell ref="B129:C129"/>
    <mergeCell ref="D181:E181"/>
    <mergeCell ref="B181:C181"/>
    <mergeCell ref="B171:J171"/>
    <mergeCell ref="B180:C180"/>
    <mergeCell ref="D180:E180"/>
    <mergeCell ref="F180:G180"/>
    <mergeCell ref="H180:I180"/>
    <mergeCell ref="F117:G117"/>
    <mergeCell ref="B113:C113"/>
    <mergeCell ref="B106:J106"/>
    <mergeCell ref="B40:C40"/>
    <mergeCell ref="B107:J107"/>
    <mergeCell ref="J99:J101"/>
    <mergeCell ref="B175:C175"/>
    <mergeCell ref="B177:C177"/>
    <mergeCell ref="B179:C179"/>
    <mergeCell ref="J179:J181"/>
    <mergeCell ref="B44:C44"/>
    <mergeCell ref="B45:C45"/>
    <mergeCell ref="B46:C46"/>
    <mergeCell ref="B47:C47"/>
    <mergeCell ref="B123:C123"/>
    <mergeCell ref="B127:C127"/>
    <mergeCell ref="J114:J116"/>
    <mergeCell ref="F101:G101"/>
    <mergeCell ref="B133:C133"/>
    <mergeCell ref="J133:J135"/>
    <mergeCell ref="B130:C130"/>
    <mergeCell ref="B131:C131"/>
    <mergeCell ref="B132:C132"/>
    <mergeCell ref="F75:F76"/>
    <mergeCell ref="B69:C69"/>
    <mergeCell ref="B70:C70"/>
    <mergeCell ref="A71:C71"/>
    <mergeCell ref="B1184:D1184"/>
    <mergeCell ref="D1185:D1186"/>
    <mergeCell ref="E1165:E1166"/>
    <mergeCell ref="F1165:F1166"/>
    <mergeCell ref="B1179:F1179"/>
    <mergeCell ref="B912:D912"/>
    <mergeCell ref="B913:D913"/>
    <mergeCell ref="B914:D914"/>
    <mergeCell ref="B915:D915"/>
    <mergeCell ref="B916:D916"/>
    <mergeCell ref="B917:D917"/>
    <mergeCell ref="B918:D918"/>
    <mergeCell ref="B919:D919"/>
    <mergeCell ref="B920:D920"/>
    <mergeCell ref="B922:D922"/>
    <mergeCell ref="B923:D923"/>
    <mergeCell ref="B924:D924"/>
    <mergeCell ref="B925:D925"/>
    <mergeCell ref="B926:D927"/>
    <mergeCell ref="B938:D938"/>
    <mergeCell ref="B939:D939"/>
    <mergeCell ref="A978:N978"/>
    <mergeCell ref="A979:N979"/>
    <mergeCell ref="B940:D940"/>
    <mergeCell ref="C8:H8"/>
    <mergeCell ref="A11:M11"/>
    <mergeCell ref="B16:H16"/>
    <mergeCell ref="D18:F18"/>
    <mergeCell ref="B18:B19"/>
    <mergeCell ref="C18:C19"/>
    <mergeCell ref="G18:G19"/>
    <mergeCell ref="H18:H19"/>
    <mergeCell ref="A2:I2"/>
    <mergeCell ref="A4:B4"/>
    <mergeCell ref="A5:B5"/>
    <mergeCell ref="A6:B6"/>
    <mergeCell ref="A7:B7"/>
    <mergeCell ref="A8:B8"/>
    <mergeCell ref="C4:H4"/>
    <mergeCell ref="C5:H5"/>
    <mergeCell ref="C6:H6"/>
    <mergeCell ref="C7:H7"/>
    <mergeCell ref="J199:J201"/>
    <mergeCell ref="B200:C200"/>
    <mergeCell ref="D200:E200"/>
    <mergeCell ref="G20"/>
    <mergeCell ref="B185:J185"/>
    <mergeCell ref="B186:J186"/>
    <mergeCell ref="F181:G181"/>
    <mergeCell ref="F200:G200"/>
    <mergeCell ref="H200:I200"/>
    <mergeCell ref="B201:C201"/>
    <mergeCell ref="B41:C41"/>
    <mergeCell ref="B42:C42"/>
    <mergeCell ref="B43:C43"/>
    <mergeCell ref="B34:C35"/>
    <mergeCell ref="A59:F59"/>
    <mergeCell ref="A60:G60"/>
    <mergeCell ref="A61:A62"/>
    <mergeCell ref="B61:C62"/>
    <mergeCell ref="D61:F61"/>
    <mergeCell ref="B154:C154"/>
    <mergeCell ref="B155:C155"/>
    <mergeCell ref="B151:J151"/>
    <mergeCell ref="B152:J152"/>
    <mergeCell ref="B176:C176"/>
    <mergeCell ref="B182:C182"/>
    <mergeCell ref="B85:J85"/>
    <mergeCell ref="B119:J119"/>
    <mergeCell ref="B120:J120"/>
    <mergeCell ref="D101:E101"/>
    <mergeCell ref="B158:C158"/>
    <mergeCell ref="B156:C156"/>
    <mergeCell ref="B165:C165"/>
    <mergeCell ref="B159:C159"/>
    <mergeCell ref="B160:C160"/>
    <mergeCell ref="B161:C161"/>
    <mergeCell ref="B162:C162"/>
    <mergeCell ref="B163:C163"/>
    <mergeCell ref="B164:C164"/>
    <mergeCell ref="B168:C168"/>
    <mergeCell ref="D168:E168"/>
    <mergeCell ref="F168:G168"/>
    <mergeCell ref="H168:I168"/>
    <mergeCell ref="D182:E182"/>
    <mergeCell ref="F182:G182"/>
    <mergeCell ref="B157:C157"/>
    <mergeCell ref="H181:I181"/>
    <mergeCell ref="H182:I182"/>
    <mergeCell ref="J165:J167"/>
    <mergeCell ref="G21:H23"/>
    <mergeCell ref="B25"/>
    <mergeCell ref="C25:F25"/>
    <mergeCell ref="A51:G51"/>
    <mergeCell ref="A52:A53"/>
    <mergeCell ref="B52:C53"/>
    <mergeCell ref="D52:F52"/>
    <mergeCell ref="G52:G53"/>
    <mergeCell ref="H136:I136"/>
    <mergeCell ref="B114:C114"/>
    <mergeCell ref="B115:C115"/>
    <mergeCell ref="H116:I116"/>
    <mergeCell ref="D115:E115"/>
    <mergeCell ref="F115:G115"/>
    <mergeCell ref="D34:F34"/>
    <mergeCell ref="B36:C36"/>
    <mergeCell ref="B37:C37"/>
    <mergeCell ref="G61:G62"/>
    <mergeCell ref="B56:C56"/>
    <mergeCell ref="A57:C57"/>
    <mergeCell ref="A50:G50"/>
    <mergeCell ref="G34:G35"/>
    <mergeCell ref="B38:C38"/>
    <mergeCell ref="B39:C39"/>
    <mergeCell ref="B166:C166"/>
    <mergeCell ref="D166:E166"/>
    <mergeCell ref="F166:G166"/>
    <mergeCell ref="H166:I166"/>
    <mergeCell ref="B167:C167"/>
    <mergeCell ref="D167:E167"/>
    <mergeCell ref="F167:G167"/>
    <mergeCell ref="H167:I167"/>
    <mergeCell ref="B172:J172"/>
    <mergeCell ref="B174:C174"/>
    <mergeCell ref="B178:C178"/>
    <mergeCell ref="A73:F73"/>
    <mergeCell ref="A74:F74"/>
    <mergeCell ref="A75:A76"/>
    <mergeCell ref="B63:C63"/>
    <mergeCell ref="B64:C64"/>
    <mergeCell ref="B65:C65"/>
    <mergeCell ref="B66:C66"/>
    <mergeCell ref="B67:C67"/>
    <mergeCell ref="B68:C68"/>
    <mergeCell ref="D71"/>
    <mergeCell ref="A77"/>
    <mergeCell ref="A78"/>
    <mergeCell ref="A79"/>
    <mergeCell ref="A80:B80"/>
    <mergeCell ref="C80"/>
    <mergeCell ref="B100:C100"/>
    <mergeCell ref="D100:E100"/>
    <mergeCell ref="B75:B76"/>
    <mergeCell ref="C75:E75"/>
    <mergeCell ref="C76"/>
    <mergeCell ref="D76"/>
    <mergeCell ref="E76"/>
    <mergeCell ref="B86:J86"/>
    <mergeCell ref="D134:E134"/>
    <mergeCell ref="F134:G134"/>
    <mergeCell ref="H134:I134"/>
    <mergeCell ref="H135:I135"/>
    <mergeCell ref="H115:I115"/>
    <mergeCell ref="H117:I117"/>
    <mergeCell ref="B135:C135"/>
    <mergeCell ref="D135:E135"/>
    <mergeCell ref="B125:C125"/>
    <mergeCell ref="B88:C88"/>
    <mergeCell ref="B90:C90"/>
    <mergeCell ref="B91:C91"/>
    <mergeCell ref="B92:C92"/>
    <mergeCell ref="B93:C93"/>
    <mergeCell ref="B97:C97"/>
    <mergeCell ref="B98:C98"/>
    <mergeCell ref="B89:C89"/>
    <mergeCell ref="B94:C94"/>
    <mergeCell ref="B95:C95"/>
    <mergeCell ref="B96:C96"/>
    <mergeCell ref="B139:C139"/>
    <mergeCell ref="B140:C140"/>
    <mergeCell ref="B141"/>
    <mergeCell ref="C141"/>
    <mergeCell ref="B126:C126"/>
    <mergeCell ref="B124:C124"/>
    <mergeCell ref="F100:G100"/>
    <mergeCell ref="B101:C101"/>
    <mergeCell ref="B109:C109"/>
    <mergeCell ref="B110:C110"/>
    <mergeCell ref="B111:C111"/>
    <mergeCell ref="B112:C112"/>
    <mergeCell ref="B136:C136"/>
    <mergeCell ref="D136:E136"/>
    <mergeCell ref="F136:G136"/>
    <mergeCell ref="F135:G135"/>
    <mergeCell ref="B116:C116"/>
    <mergeCell ref="D116:E116"/>
    <mergeCell ref="F116:G116"/>
    <mergeCell ref="B117:C117"/>
    <mergeCell ref="D117:E117"/>
    <mergeCell ref="B122:C122"/>
    <mergeCell ref="B102:C102"/>
    <mergeCell ref="B134:C134"/>
    <mergeCell ref="B188:C188"/>
    <mergeCell ref="B189:C189"/>
    <mergeCell ref="F201:G201"/>
    <mergeCell ref="H201:I201"/>
    <mergeCell ref="B199:C199"/>
    <mergeCell ref="B209:D209"/>
    <mergeCell ref="B192:C192"/>
    <mergeCell ref="B190:C190"/>
    <mergeCell ref="B210:D210"/>
    <mergeCell ref="B191:C191"/>
    <mergeCell ref="D201:E201"/>
    <mergeCell ref="B198:C198"/>
    <mergeCell ref="B193:C193"/>
    <mergeCell ref="B211:D211"/>
    <mergeCell ref="B212:D212"/>
    <mergeCell ref="B194:C194"/>
    <mergeCell ref="B195:C195"/>
    <mergeCell ref="B196:C196"/>
    <mergeCell ref="B197:C197"/>
    <mergeCell ref="B205:H205"/>
    <mergeCell ref="B206:H206"/>
    <mergeCell ref="B207:D208"/>
    <mergeCell ref="E207:H207"/>
    <mergeCell ref="B202:C202"/>
    <mergeCell ref="D202:E202"/>
    <mergeCell ref="F202:G202"/>
    <mergeCell ref="H202:I202"/>
    <mergeCell ref="B219:D219"/>
    <mergeCell ref="B220:D220"/>
    <mergeCell ref="B221:D221"/>
    <mergeCell ref="B222:D222"/>
    <mergeCell ref="E222"/>
    <mergeCell ref="B225:H225"/>
    <mergeCell ref="B213:D213"/>
    <mergeCell ref="B214:D214"/>
    <mergeCell ref="B215:D215"/>
    <mergeCell ref="B216:D216"/>
    <mergeCell ref="B217:D217"/>
    <mergeCell ref="B218:D218"/>
    <mergeCell ref="B226:H226"/>
    <mergeCell ref="G377:H378"/>
    <mergeCell ref="G381:H381"/>
    <mergeCell ref="G379:H379"/>
    <mergeCell ref="G380:H380"/>
    <mergeCell ref="B227:D228"/>
    <mergeCell ref="E227:H227"/>
    <mergeCell ref="B229:D229"/>
    <mergeCell ref="B230:D230"/>
    <mergeCell ref="B231:D231"/>
    <mergeCell ref="B376:B378"/>
    <mergeCell ref="C376:H376"/>
    <mergeCell ref="C377:D377"/>
    <mergeCell ref="E377:F377"/>
    <mergeCell ref="B374:H374"/>
    <mergeCell ref="B375:H375"/>
    <mergeCell ref="G369:H369"/>
    <mergeCell ref="B241:D241"/>
    <mergeCell ref="B232:D232"/>
    <mergeCell ref="B233:D233"/>
    <mergeCell ref="A353:B353"/>
    <mergeCell ref="B356:H356"/>
    <mergeCell ref="B357:H357"/>
    <mergeCell ref="A358:A360"/>
    <mergeCell ref="B234:D234"/>
    <mergeCell ref="B255:D255"/>
    <mergeCell ref="B235:D235"/>
    <mergeCell ref="B236:D236"/>
    <mergeCell ref="B237:D237"/>
    <mergeCell ref="B238:D238"/>
    <mergeCell ref="B239:D239"/>
    <mergeCell ref="B240:D240"/>
    <mergeCell ref="E247:H247"/>
    <mergeCell ref="B249:D249"/>
    <mergeCell ref="B250:D250"/>
    <mergeCell ref="B251:D251"/>
    <mergeCell ref="B252:D252"/>
    <mergeCell ref="B253:D253"/>
    <mergeCell ref="B254:D254"/>
    <mergeCell ref="B242:D242"/>
    <mergeCell ref="B245:H245"/>
    <mergeCell ref="B246:H246"/>
    <mergeCell ref="B247:D248"/>
    <mergeCell ref="I289:J289"/>
    <mergeCell ref="I290:J290"/>
    <mergeCell ref="I302:J302"/>
    <mergeCell ref="I303:J303"/>
    <mergeCell ref="I304:J304"/>
    <mergeCell ref="I305:J305"/>
    <mergeCell ref="I306:J306"/>
    <mergeCell ref="I298:J299"/>
    <mergeCell ref="I300:J300"/>
    <mergeCell ref="I301:J301"/>
    <mergeCell ref="B256:D256"/>
    <mergeCell ref="B257:D257"/>
    <mergeCell ref="B258:D258"/>
    <mergeCell ref="B259:D259"/>
    <mergeCell ref="B260:D260"/>
    <mergeCell ref="B275:H275"/>
    <mergeCell ref="B266"/>
    <mergeCell ref="C266"/>
    <mergeCell ref="B261:D261"/>
    <mergeCell ref="B264:C264"/>
    <mergeCell ref="B265:C265"/>
    <mergeCell ref="G298:H298"/>
    <mergeCell ref="B297:B299"/>
    <mergeCell ref="C297:J297"/>
    <mergeCell ref="I327:J327"/>
    <mergeCell ref="I328:J328"/>
    <mergeCell ref="I329:J329"/>
    <mergeCell ref="I330:J330"/>
    <mergeCell ref="I331:J331"/>
    <mergeCell ref="I332:J332"/>
    <mergeCell ref="I321:J322"/>
    <mergeCell ref="I323:J323"/>
    <mergeCell ref="I324:J324"/>
    <mergeCell ref="I325:J325"/>
    <mergeCell ref="I312:J312"/>
    <mergeCell ref="I313:J313"/>
    <mergeCell ref="I309:J309"/>
    <mergeCell ref="I310:J310"/>
    <mergeCell ref="I311:J311"/>
    <mergeCell ref="I307:J307"/>
    <mergeCell ref="I308:J308"/>
    <mergeCell ref="I326:J326"/>
    <mergeCell ref="C298:D298"/>
    <mergeCell ref="E298:F298"/>
    <mergeCell ref="I333:J333"/>
    <mergeCell ref="I334:J334"/>
    <mergeCell ref="I335:J335"/>
    <mergeCell ref="A365:A367"/>
    <mergeCell ref="G361:H361"/>
    <mergeCell ref="G362:H362"/>
    <mergeCell ref="G368:H368"/>
    <mergeCell ref="A336:B336"/>
    <mergeCell ref="C338:D338"/>
    <mergeCell ref="E338:F338"/>
    <mergeCell ref="I338:J339"/>
    <mergeCell ref="I336:J336"/>
    <mergeCell ref="B337:B339"/>
    <mergeCell ref="I350:J350"/>
    <mergeCell ref="I351:J351"/>
    <mergeCell ref="I352:J352"/>
    <mergeCell ref="I353:J353"/>
    <mergeCell ref="B358:B360"/>
    <mergeCell ref="C358:H358"/>
    <mergeCell ref="C359:D359"/>
    <mergeCell ref="E359:F359"/>
    <mergeCell ref="G359:H360"/>
    <mergeCell ref="B383:B385"/>
    <mergeCell ref="C383:H383"/>
    <mergeCell ref="C384:D384"/>
    <mergeCell ref="E384:F384"/>
    <mergeCell ref="E366:F366"/>
    <mergeCell ref="G366:H367"/>
    <mergeCell ref="C337:J337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A443:B443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B911:J911"/>
    <mergeCell ref="B910:J910"/>
    <mergeCell ref="B933:D933"/>
    <mergeCell ref="B934:D934"/>
    <mergeCell ref="B935:D935"/>
    <mergeCell ref="B936:D936"/>
    <mergeCell ref="B937:D937"/>
    <mergeCell ref="B932:J932"/>
    <mergeCell ref="B931:J931"/>
    <mergeCell ref="H926:J927"/>
    <mergeCell ref="E947:E948"/>
    <mergeCell ref="H947:J948"/>
    <mergeCell ref="B953:D953"/>
    <mergeCell ref="B959:D959"/>
    <mergeCell ref="B960:D960"/>
    <mergeCell ref="B961:D961"/>
    <mergeCell ref="B962:D962"/>
    <mergeCell ref="B955:D955"/>
    <mergeCell ref="B954:D954"/>
    <mergeCell ref="B54:C54"/>
    <mergeCell ref="B55:C55"/>
    <mergeCell ref="A320:A322"/>
    <mergeCell ref="B320:B322"/>
    <mergeCell ref="C320:J320"/>
    <mergeCell ref="A389:B389"/>
    <mergeCell ref="G412:H412"/>
    <mergeCell ref="G425:H425"/>
    <mergeCell ref="B418:H418"/>
    <mergeCell ref="G396:H396"/>
    <mergeCell ref="G397:H397"/>
    <mergeCell ref="A393:A395"/>
    <mergeCell ref="C280:J280"/>
    <mergeCell ref="I281:J282"/>
    <mergeCell ref="G386:H386"/>
    <mergeCell ref="G387:H387"/>
    <mergeCell ref="B392:H392"/>
    <mergeCell ref="G388:H388"/>
    <mergeCell ref="G389:H389"/>
    <mergeCell ref="I283:J283"/>
    <mergeCell ref="A416:B416"/>
    <mergeCell ref="G416:H416"/>
    <mergeCell ref="A383:A385"/>
    <mergeCell ref="A371:B371"/>
    <mergeCell ref="A1140:N1140"/>
    <mergeCell ref="A1119:A1121"/>
    <mergeCell ref="B1119:B1121"/>
    <mergeCell ref="C1119:L1119"/>
    <mergeCell ref="M1119:M1120"/>
    <mergeCell ref="N1119:N1121"/>
    <mergeCell ref="G430:H430"/>
    <mergeCell ref="G429:H429"/>
    <mergeCell ref="G421:H422"/>
    <mergeCell ref="A1130:B1130"/>
    <mergeCell ref="A1107:B1107"/>
    <mergeCell ref="A1093:N1093"/>
    <mergeCell ref="A1094:N1094"/>
    <mergeCell ref="A1018:B1018"/>
    <mergeCell ref="A1019:B1019"/>
    <mergeCell ref="A1026:N1026"/>
    <mergeCell ref="A1027:N1027"/>
    <mergeCell ref="B945:D945"/>
    <mergeCell ref="B946:D946"/>
    <mergeCell ref="B965:D965"/>
    <mergeCell ref="B966:D966"/>
    <mergeCell ref="H967:J968"/>
    <mergeCell ref="B967:D968"/>
    <mergeCell ref="E967:E968"/>
    <mergeCell ref="A1029:A1031"/>
    <mergeCell ref="B1029:B1031"/>
    <mergeCell ref="C1029:L1029"/>
    <mergeCell ref="M1029:M1030"/>
    <mergeCell ref="N1029:N1031"/>
    <mergeCell ref="A1041:B1041"/>
    <mergeCell ref="A1131:B1131"/>
    <mergeCell ref="A1132:B1132"/>
    <mergeCell ref="A1139:N1139"/>
    <mergeCell ref="G424:H424"/>
    <mergeCell ref="B420:B422"/>
    <mergeCell ref="C421:D421"/>
    <mergeCell ref="E421:F421"/>
    <mergeCell ref="G426:H426"/>
    <mergeCell ref="G427:H427"/>
    <mergeCell ref="G428:H428"/>
    <mergeCell ref="H100:I100"/>
    <mergeCell ref="H101:I101"/>
    <mergeCell ref="D102:E102"/>
    <mergeCell ref="F102:G102"/>
    <mergeCell ref="H102:I102"/>
    <mergeCell ref="G408:H408"/>
    <mergeCell ref="G409:H409"/>
    <mergeCell ref="G410:H410"/>
    <mergeCell ref="G411:H411"/>
    <mergeCell ref="G402:H402"/>
    <mergeCell ref="C281:D281"/>
    <mergeCell ref="I284:J284"/>
    <mergeCell ref="I285:J285"/>
    <mergeCell ref="I286:J286"/>
    <mergeCell ref="I287:J287"/>
    <mergeCell ref="I288:J288"/>
    <mergeCell ref="B262:D262"/>
    <mergeCell ref="G403:H403"/>
    <mergeCell ref="A404:B404"/>
    <mergeCell ref="B278:C278"/>
    <mergeCell ref="G423:H423"/>
    <mergeCell ref="A420:A422"/>
    <mergeCell ref="G384:H385"/>
    <mergeCell ref="A382:B382"/>
    <mergeCell ref="G382:H382"/>
    <mergeCell ref="G281:H281"/>
    <mergeCell ref="B316:H316"/>
    <mergeCell ref="G363:H363"/>
    <mergeCell ref="G338:H338"/>
    <mergeCell ref="A376:A378"/>
    <mergeCell ref="G370:H370"/>
    <mergeCell ref="A364:B364"/>
    <mergeCell ref="G364:H364"/>
    <mergeCell ref="B365:B367"/>
    <mergeCell ref="C365:H365"/>
    <mergeCell ref="C366:D366"/>
    <mergeCell ref="C420:H420"/>
    <mergeCell ref="B317:H317"/>
    <mergeCell ref="C321:D321"/>
    <mergeCell ref="E321:F321"/>
    <mergeCell ref="G321:H321"/>
    <mergeCell ref="M981:M982"/>
    <mergeCell ref="N981:N983"/>
    <mergeCell ref="A1005:A1007"/>
    <mergeCell ref="B1005:B1007"/>
    <mergeCell ref="C1005:L1005"/>
    <mergeCell ref="A980:N980"/>
    <mergeCell ref="A981:A983"/>
    <mergeCell ref="M1005:M1006"/>
    <mergeCell ref="N1005:N1007"/>
    <mergeCell ref="B1169:F1169"/>
    <mergeCell ref="B1174:F1174"/>
    <mergeCell ref="A1017:B1017"/>
    <mergeCell ref="A993:B993"/>
    <mergeCell ref="A994:B994"/>
    <mergeCell ref="A995:B995"/>
    <mergeCell ref="A1002:N1002"/>
    <mergeCell ref="A1003:N1003"/>
    <mergeCell ref="A1004:N1004"/>
    <mergeCell ref="A1153:B1153"/>
    <mergeCell ref="A1154:B1154"/>
    <mergeCell ref="A1155:B1155"/>
    <mergeCell ref="A1108:B1108"/>
    <mergeCell ref="A1109:B1109"/>
    <mergeCell ref="A1116:N1116"/>
    <mergeCell ref="A1117:N1117"/>
    <mergeCell ref="A1118:N1118"/>
    <mergeCell ref="A1095:N1095"/>
    <mergeCell ref="A1096:A1098"/>
    <mergeCell ref="B1096:B1098"/>
    <mergeCell ref="C1096:L1096"/>
    <mergeCell ref="M1096:M1097"/>
    <mergeCell ref="N1096:N1098"/>
    <mergeCell ref="A1042:B1042"/>
    <mergeCell ref="B1164:F1164"/>
    <mergeCell ref="B947:D948"/>
    <mergeCell ref="B952:J952"/>
    <mergeCell ref="B951:J951"/>
    <mergeCell ref="B958:D958"/>
    <mergeCell ref="B981:B983"/>
    <mergeCell ref="C981:L981"/>
    <mergeCell ref="A431:B431"/>
    <mergeCell ref="G431:H431"/>
    <mergeCell ref="B432:B434"/>
    <mergeCell ref="C432:H432"/>
    <mergeCell ref="C433:D433"/>
    <mergeCell ref="E433:F433"/>
    <mergeCell ref="G433:H434"/>
    <mergeCell ref="G435:H435"/>
    <mergeCell ref="B1161:F1162"/>
    <mergeCell ref="B1163:F1163"/>
    <mergeCell ref="A1141:N1141"/>
    <mergeCell ref="A1142:A1144"/>
    <mergeCell ref="B1142:B1144"/>
    <mergeCell ref="C1142:L1142"/>
    <mergeCell ref="M1142:M1143"/>
    <mergeCell ref="N1142:N1144"/>
    <mergeCell ref="A1028:N1028"/>
    <mergeCell ref="G404:H404"/>
    <mergeCell ref="B1071:D1071"/>
    <mergeCell ref="B1072:D1072"/>
    <mergeCell ref="B1080:D1080"/>
    <mergeCell ref="B1081:D1081"/>
    <mergeCell ref="A1043:B1043"/>
    <mergeCell ref="B941:D941"/>
    <mergeCell ref="B942:D942"/>
    <mergeCell ref="B943:D943"/>
    <mergeCell ref="B944:D944"/>
    <mergeCell ref="B963:D963"/>
    <mergeCell ref="B964:D964"/>
    <mergeCell ref="B956:D956"/>
    <mergeCell ref="B957:D957"/>
    <mergeCell ref="A446:J446"/>
    <mergeCell ref="B419:H419"/>
    <mergeCell ref="G413:H413"/>
    <mergeCell ref="G414:H414"/>
    <mergeCell ref="G415:H415"/>
    <mergeCell ref="B405:B407"/>
    <mergeCell ref="C405:H405"/>
    <mergeCell ref="C406:D406"/>
    <mergeCell ref="E406:F406"/>
    <mergeCell ref="G406:H407"/>
    <mergeCell ref="B393:B395"/>
    <mergeCell ref="C393:H393"/>
    <mergeCell ref="C394:D394"/>
    <mergeCell ref="E394:F394"/>
    <mergeCell ref="G394:H395"/>
    <mergeCell ref="G400:H400"/>
    <mergeCell ref="G398:H398"/>
    <mergeCell ref="G399:H399"/>
    <mergeCell ref="G401:H401"/>
    <mergeCell ref="B153:C153"/>
    <mergeCell ref="B87:C87"/>
    <mergeCell ref="B108:C108"/>
    <mergeCell ref="B121:C121"/>
    <mergeCell ref="B173:C173"/>
    <mergeCell ref="B187:C187"/>
    <mergeCell ref="H99"/>
    <mergeCell ref="B99:C99"/>
    <mergeCell ref="B391:H391"/>
    <mergeCell ref="F279:G279"/>
    <mergeCell ref="F319:G319"/>
    <mergeCell ref="G371:H371"/>
    <mergeCell ref="A276:J276"/>
    <mergeCell ref="I291:J291"/>
    <mergeCell ref="I292:J292"/>
    <mergeCell ref="I293:J293"/>
    <mergeCell ref="I294:J294"/>
    <mergeCell ref="I295:J295"/>
    <mergeCell ref="I296:J296"/>
    <mergeCell ref="E281:F281"/>
    <mergeCell ref="A296:B296"/>
    <mergeCell ref="B280:B282"/>
    <mergeCell ref="A280:A282"/>
    <mergeCell ref="A313:B313"/>
    <mergeCell ref="A445:J445"/>
    <mergeCell ref="A447:A448"/>
    <mergeCell ref="B447:B448"/>
    <mergeCell ref="C447:G447"/>
    <mergeCell ref="H447:K447"/>
    <mergeCell ref="A472:J472"/>
    <mergeCell ref="A474:J474"/>
    <mergeCell ref="A475:J475"/>
    <mergeCell ref="A476:A477"/>
    <mergeCell ref="B476:B477"/>
    <mergeCell ref="C476:G476"/>
    <mergeCell ref="H476:K476"/>
    <mergeCell ref="A502:J502"/>
    <mergeCell ref="A503:J503"/>
    <mergeCell ref="B504:B505"/>
    <mergeCell ref="C504:F504"/>
    <mergeCell ref="A529:J529"/>
    <mergeCell ref="A532:J532"/>
    <mergeCell ref="A533:J533"/>
    <mergeCell ref="B534:B535"/>
    <mergeCell ref="C534:F534"/>
    <mergeCell ref="G534:K534"/>
    <mergeCell ref="G504:K504"/>
    <mergeCell ref="A561:J561"/>
    <mergeCell ref="A562:J562"/>
    <mergeCell ref="B563:B564"/>
    <mergeCell ref="C563:F563"/>
    <mergeCell ref="G563:K563"/>
    <mergeCell ref="A588:J588"/>
    <mergeCell ref="B594:J594"/>
    <mergeCell ref="B595:J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B610:D611"/>
    <mergeCell ref="E610:E611"/>
    <mergeCell ref="H610:J611"/>
    <mergeCell ref="B615:J615"/>
    <mergeCell ref="B616:J616"/>
    <mergeCell ref="B617:D617"/>
    <mergeCell ref="B618:D618"/>
    <mergeCell ref="B619:D619"/>
    <mergeCell ref="B620:D620"/>
    <mergeCell ref="B621:D621"/>
    <mergeCell ref="B622:D622"/>
    <mergeCell ref="B623:D623"/>
    <mergeCell ref="B624:D624"/>
    <mergeCell ref="B625:D625"/>
    <mergeCell ref="B626:D626"/>
    <mergeCell ref="B627:D627"/>
    <mergeCell ref="B628:D628"/>
    <mergeCell ref="B629:D629"/>
    <mergeCell ref="B630:D630"/>
    <mergeCell ref="B631:D632"/>
    <mergeCell ref="E631:E632"/>
    <mergeCell ref="H631:J632"/>
    <mergeCell ref="B635:J635"/>
    <mergeCell ref="B636:J636"/>
    <mergeCell ref="B637:D637"/>
    <mergeCell ref="B638:D638"/>
    <mergeCell ref="B639:D639"/>
    <mergeCell ref="B640:D640"/>
    <mergeCell ref="B641:D641"/>
    <mergeCell ref="B642:D642"/>
    <mergeCell ref="B643:D643"/>
    <mergeCell ref="B644:D644"/>
    <mergeCell ref="B645:D645"/>
    <mergeCell ref="B646:D646"/>
    <mergeCell ref="B647:D647"/>
    <mergeCell ref="B648:D648"/>
    <mergeCell ref="B649:D649"/>
    <mergeCell ref="B650:D650"/>
    <mergeCell ref="B651:D652"/>
    <mergeCell ref="E651:E652"/>
    <mergeCell ref="H651:J652"/>
    <mergeCell ref="A665:A667"/>
    <mergeCell ref="B665:B667"/>
    <mergeCell ref="M665:M666"/>
    <mergeCell ref="N665:N667"/>
    <mergeCell ref="A677:B677"/>
    <mergeCell ref="A678:B678"/>
    <mergeCell ref="A679:B679"/>
    <mergeCell ref="A689:A691"/>
    <mergeCell ref="B689:B691"/>
    <mergeCell ref="M689:M690"/>
    <mergeCell ref="N689:N691"/>
    <mergeCell ref="A701:B701"/>
    <mergeCell ref="A702:B702"/>
    <mergeCell ref="A703:B703"/>
    <mergeCell ref="A711:N711"/>
    <mergeCell ref="A712:N712"/>
    <mergeCell ref="A713:A715"/>
    <mergeCell ref="B713:B715"/>
    <mergeCell ref="C713:L713"/>
    <mergeCell ref="M713:M714"/>
    <mergeCell ref="N713:N715"/>
    <mergeCell ref="A725:B725"/>
    <mergeCell ref="A726:B726"/>
    <mergeCell ref="A727:B727"/>
    <mergeCell ref="B734:D734"/>
    <mergeCell ref="B735:D735"/>
    <mergeCell ref="B741:D741"/>
    <mergeCell ref="B742:D742"/>
    <mergeCell ref="B748:D748"/>
    <mergeCell ref="B749:D749"/>
    <mergeCell ref="B755:D755"/>
    <mergeCell ref="B756:D756"/>
    <mergeCell ref="B764:D764"/>
    <mergeCell ref="B765:D765"/>
    <mergeCell ref="A777:N777"/>
    <mergeCell ref="A778:N778"/>
    <mergeCell ref="A779:N779"/>
    <mergeCell ref="A780:A782"/>
    <mergeCell ref="B780:B782"/>
    <mergeCell ref="C780:L780"/>
    <mergeCell ref="M780:M781"/>
    <mergeCell ref="N780:N782"/>
    <mergeCell ref="A791:B791"/>
    <mergeCell ref="A792:B792"/>
    <mergeCell ref="A793:B793"/>
    <mergeCell ref="A800:N800"/>
    <mergeCell ref="A801:N801"/>
    <mergeCell ref="A803:A805"/>
    <mergeCell ref="B803:B805"/>
    <mergeCell ref="C803:L803"/>
    <mergeCell ref="M803:M804"/>
    <mergeCell ref="N803:N805"/>
    <mergeCell ref="A814:B814"/>
    <mergeCell ref="A815:B815"/>
    <mergeCell ref="A816:B816"/>
    <mergeCell ref="A826:A828"/>
    <mergeCell ref="B826:B828"/>
    <mergeCell ref="C826:L826"/>
    <mergeCell ref="M826:M827"/>
    <mergeCell ref="N826:N828"/>
    <mergeCell ref="A837:B837"/>
    <mergeCell ref="A838:B838"/>
    <mergeCell ref="A839:B839"/>
    <mergeCell ref="B845:F846"/>
    <mergeCell ref="B847:F847"/>
    <mergeCell ref="B848:F848"/>
    <mergeCell ref="E849:E850"/>
    <mergeCell ref="F849:F850"/>
    <mergeCell ref="B853:F853"/>
    <mergeCell ref="B858:F858"/>
    <mergeCell ref="B863:F863"/>
    <mergeCell ref="B868:D868"/>
    <mergeCell ref="D869:D870"/>
    <mergeCell ref="A876:J876"/>
    <mergeCell ref="A877:J877"/>
    <mergeCell ref="B878:B879"/>
    <mergeCell ref="C878:F878"/>
    <mergeCell ref="G878:K878"/>
    <mergeCell ref="A903:J903"/>
  </mergeCells>
  <pageMargins left="0.74803149606299213" right="0.74803149606299213" top="0.98425196850393704" bottom="0.98425196850393704" header="0.51181102362204722" footer="0.51181102362204722"/>
  <pageSetup scale="49" orientation="portrait" horizontalDpi="300" verticalDpi="300" r:id="rId1"/>
  <headerFooter alignWithMargins="0"/>
  <rowBreaks count="14" manualBreakCount="14">
    <brk id="71" max="13" man="1"/>
    <brk id="136" max="13" man="1"/>
    <brk id="204" max="16383" man="1"/>
    <brk id="271" max="16383" man="1"/>
    <brk id="315" max="16383" man="1"/>
    <brk id="373" max="16383" man="1"/>
    <brk id="443" max="16383" man="1"/>
    <brk id="907" max="16383" man="1"/>
    <brk id="972" max="13" man="1"/>
    <brk id="1011" max="13" man="1"/>
    <brk id="1021" max="16383" man="1"/>
    <brk id="1045" max="16383" man="1"/>
    <brk id="1087" max="16383" man="1"/>
    <brk id="11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226"/>
  <sheetViews>
    <sheetView topLeftCell="A112" zoomScale="90" zoomScaleNormal="90" zoomScaleSheetLayoutView="100" workbookViewId="0">
      <selection activeCell="A225" sqref="A225"/>
    </sheetView>
  </sheetViews>
  <sheetFormatPr baseColWidth="10" defaultColWidth="9.140625" defaultRowHeight="12.75" x14ac:dyDescent="0.2"/>
  <cols>
    <col min="1" max="1" width="31.7109375" customWidth="1"/>
    <col min="2" max="2" width="18.85546875" customWidth="1"/>
    <col min="3" max="3" width="16.7109375" customWidth="1"/>
    <col min="4" max="5" width="14.7109375" customWidth="1"/>
    <col min="6" max="6" width="15.42578125" customWidth="1"/>
    <col min="7" max="7" width="17.140625" customWidth="1"/>
    <col min="8" max="8" width="12" customWidth="1"/>
    <col min="9" max="10" width="13.28515625" customWidth="1"/>
    <col min="11" max="11" width="11.28515625" customWidth="1"/>
    <col min="13" max="13" width="15" customWidth="1"/>
    <col min="14" max="14" width="15.7109375" customWidth="1"/>
  </cols>
  <sheetData>
    <row r="1" spans="1:9" ht="18" x14ac:dyDescent="0.2">
      <c r="A1" s="601" t="s">
        <v>270</v>
      </c>
      <c r="B1" s="601" t="s">
        <v>1</v>
      </c>
      <c r="C1" s="601" t="s">
        <v>1</v>
      </c>
      <c r="D1" s="601" t="s">
        <v>1</v>
      </c>
      <c r="E1" s="601" t="s">
        <v>1</v>
      </c>
      <c r="F1" s="601" t="s">
        <v>1</v>
      </c>
      <c r="G1" s="601" t="s">
        <v>1</v>
      </c>
      <c r="H1" s="601" t="s">
        <v>1</v>
      </c>
      <c r="I1" s="601" t="s">
        <v>1</v>
      </c>
    </row>
    <row r="3" spans="1:9" ht="15" x14ac:dyDescent="0.25">
      <c r="A3" s="1" t="s">
        <v>271</v>
      </c>
    </row>
    <row r="4" spans="1:9" ht="15" x14ac:dyDescent="0.25">
      <c r="A4" s="2" t="s">
        <v>272</v>
      </c>
    </row>
    <row r="5" spans="1:9" x14ac:dyDescent="0.2">
      <c r="B5" s="606" t="s">
        <v>273</v>
      </c>
      <c r="C5" s="606" t="s">
        <v>1</v>
      </c>
      <c r="D5" s="606" t="s">
        <v>1</v>
      </c>
    </row>
    <row r="7" spans="1:9" ht="14.25" thickTop="1" thickBot="1" x14ac:dyDescent="0.25">
      <c r="B7" s="10" t="s">
        <v>0</v>
      </c>
      <c r="C7" s="10" t="s">
        <v>90</v>
      </c>
      <c r="D7" s="593" t="s">
        <v>274</v>
      </c>
    </row>
    <row r="8" spans="1:9" ht="41.25" customHeight="1" thickTop="1" thickBot="1" x14ac:dyDescent="0.25">
      <c r="B8" s="10" t="s">
        <v>265</v>
      </c>
      <c r="C8" s="10" t="s">
        <v>298</v>
      </c>
      <c r="D8" s="593" t="s">
        <v>1</v>
      </c>
    </row>
    <row r="9" spans="1:9" ht="27" customHeight="1" thickTop="1" thickBot="1" x14ac:dyDescent="0.25">
      <c r="B9" s="11">
        <f>+EFICACIA!C1187</f>
        <v>0</v>
      </c>
      <c r="C9" s="273">
        <f>+INFORMACIÓN!D64</f>
        <v>827</v>
      </c>
      <c r="D9" s="11">
        <f>+B9/C9</f>
        <v>0</v>
      </c>
    </row>
    <row r="12" spans="1:9" ht="15" x14ac:dyDescent="0.25">
      <c r="A12" s="1" t="s">
        <v>275</v>
      </c>
    </row>
    <row r="13" spans="1:9" ht="15" x14ac:dyDescent="0.25">
      <c r="A13" s="2" t="s">
        <v>276</v>
      </c>
    </row>
    <row r="14" spans="1:9" s="72" customFormat="1" ht="15" x14ac:dyDescent="0.25">
      <c r="A14" s="77"/>
    </row>
    <row r="15" spans="1:9" s="117" customFormat="1" ht="15" x14ac:dyDescent="0.25">
      <c r="A15" s="745" t="s">
        <v>277</v>
      </c>
      <c r="B15" s="745"/>
      <c r="C15" s="745"/>
      <c r="D15" s="745"/>
      <c r="E15" s="745"/>
      <c r="F15" s="745"/>
      <c r="G15" s="745"/>
      <c r="H15" s="745"/>
      <c r="I15" s="745"/>
    </row>
    <row r="16" spans="1:9" s="117" customFormat="1" ht="15" x14ac:dyDescent="0.25">
      <c r="A16" s="745" t="s">
        <v>764</v>
      </c>
      <c r="B16" s="745"/>
      <c r="C16" s="745"/>
      <c r="D16" s="745"/>
      <c r="E16" s="745"/>
      <c r="F16" s="745"/>
      <c r="G16" s="745"/>
      <c r="H16" s="745"/>
      <c r="I16" s="745"/>
    </row>
    <row r="17" spans="1:19" s="117" customFormat="1" ht="13.5" thickBot="1" x14ac:dyDescent="0.25"/>
    <row r="18" spans="1:19" s="117" customFormat="1" ht="56.25" customHeight="1" thickTop="1" thickBot="1" x14ac:dyDescent="0.25">
      <c r="A18" s="237" t="s">
        <v>24</v>
      </c>
      <c r="B18" s="237" t="s">
        <v>765</v>
      </c>
      <c r="C18" s="237" t="s">
        <v>278</v>
      </c>
      <c r="D18" s="237" t="s">
        <v>881</v>
      </c>
      <c r="E18" s="237" t="s">
        <v>882</v>
      </c>
      <c r="F18" s="237" t="s">
        <v>883</v>
      </c>
      <c r="G18" s="238" t="s">
        <v>766</v>
      </c>
      <c r="H18" s="238" t="s">
        <v>767</v>
      </c>
      <c r="I18" s="756" t="s">
        <v>768</v>
      </c>
      <c r="J18" s="757"/>
      <c r="K18" s="757"/>
      <c r="L18" s="757"/>
      <c r="M18" s="757"/>
      <c r="N18" s="757"/>
      <c r="O18" s="757"/>
      <c r="P18" s="243"/>
      <c r="Q18" s="243"/>
      <c r="R18" s="243"/>
      <c r="S18" s="243"/>
    </row>
    <row r="19" spans="1:19" s="117" customFormat="1" ht="24" customHeight="1" thickTop="1" x14ac:dyDescent="0.2">
      <c r="A19" s="316" t="s">
        <v>772</v>
      </c>
      <c r="B19" s="128" t="s">
        <v>771</v>
      </c>
      <c r="C19" s="135">
        <v>244</v>
      </c>
      <c r="D19" s="248">
        <v>1</v>
      </c>
      <c r="E19" s="236">
        <f>+C19*D19</f>
        <v>244</v>
      </c>
      <c r="F19" s="224">
        <v>108</v>
      </c>
      <c r="G19" s="249">
        <f t="shared" ref="G19:G27" si="0">+J55</f>
        <v>0</v>
      </c>
      <c r="H19" s="249">
        <f>SUM(F19:G19)</f>
        <v>108</v>
      </c>
      <c r="I19" s="758" t="s">
        <v>769</v>
      </c>
      <c r="J19" s="759"/>
      <c r="K19" s="759"/>
      <c r="L19" s="759"/>
      <c r="M19" s="759"/>
      <c r="N19" s="759"/>
      <c r="O19" s="759"/>
      <c r="P19" s="245"/>
      <c r="Q19" s="244"/>
      <c r="R19" s="244"/>
      <c r="S19" s="244"/>
    </row>
    <row r="20" spans="1:19" s="117" customFormat="1" ht="14.25" customHeight="1" x14ac:dyDescent="0.2">
      <c r="A20" s="316" t="s">
        <v>29</v>
      </c>
      <c r="B20" s="128" t="s">
        <v>771</v>
      </c>
      <c r="C20" s="135">
        <v>353</v>
      </c>
      <c r="D20" s="517">
        <v>1</v>
      </c>
      <c r="E20" s="129">
        <f t="shared" ref="E20:E27" si="1">+C20*D20</f>
        <v>353</v>
      </c>
      <c r="F20" s="225">
        <v>66</v>
      </c>
      <c r="G20" s="250">
        <f t="shared" si="0"/>
        <v>19</v>
      </c>
      <c r="H20" s="250">
        <f t="shared" ref="H20:H28" si="2">SUM(F20:G20)</f>
        <v>85</v>
      </c>
      <c r="I20" s="239"/>
      <c r="J20" s="240"/>
      <c r="K20" s="241"/>
      <c r="L20" s="244"/>
      <c r="M20" s="244"/>
      <c r="N20" s="244"/>
      <c r="O20" s="244"/>
      <c r="P20" s="244"/>
      <c r="Q20" s="244"/>
      <c r="R20" s="244"/>
      <c r="S20" s="244"/>
    </row>
    <row r="21" spans="1:19" s="117" customFormat="1" ht="18" customHeight="1" x14ac:dyDescent="0.2">
      <c r="A21" s="316" t="s">
        <v>27</v>
      </c>
      <c r="B21" s="128" t="s">
        <v>771</v>
      </c>
      <c r="C21" s="135">
        <v>769</v>
      </c>
      <c r="D21" s="517">
        <v>1</v>
      </c>
      <c r="E21" s="129">
        <f t="shared" si="1"/>
        <v>769</v>
      </c>
      <c r="F21" s="225">
        <v>694</v>
      </c>
      <c r="G21" s="250">
        <f t="shared" si="0"/>
        <v>0</v>
      </c>
      <c r="H21" s="250">
        <f t="shared" si="2"/>
        <v>694</v>
      </c>
      <c r="I21" s="239"/>
      <c r="J21" s="240"/>
      <c r="K21" s="241"/>
    </row>
    <row r="22" spans="1:19" s="117" customFormat="1" ht="15.75" customHeight="1" x14ac:dyDescent="0.2">
      <c r="A22" s="316"/>
      <c r="B22" s="128" t="s">
        <v>771</v>
      </c>
      <c r="C22" s="135"/>
      <c r="D22" s="222"/>
      <c r="E22" s="129">
        <f t="shared" si="1"/>
        <v>0</v>
      </c>
      <c r="F22" s="225">
        <f t="shared" ref="F22:F27" si="3">+F41</f>
        <v>0</v>
      </c>
      <c r="G22" s="250">
        <f t="shared" si="0"/>
        <v>0</v>
      </c>
      <c r="H22" s="250">
        <f t="shared" si="2"/>
        <v>0</v>
      </c>
      <c r="I22" s="239"/>
      <c r="J22" s="240"/>
      <c r="K22" s="241"/>
    </row>
    <row r="23" spans="1:19" s="117" customFormat="1" ht="15.75" customHeight="1" x14ac:dyDescent="0.2">
      <c r="A23" s="316"/>
      <c r="B23" s="128" t="s">
        <v>771</v>
      </c>
      <c r="C23" s="135"/>
      <c r="D23" s="222"/>
      <c r="E23" s="129">
        <f t="shared" si="1"/>
        <v>0</v>
      </c>
      <c r="F23" s="225">
        <f t="shared" si="3"/>
        <v>0</v>
      </c>
      <c r="G23" s="250">
        <f t="shared" si="0"/>
        <v>0</v>
      </c>
      <c r="H23" s="250">
        <f t="shared" si="2"/>
        <v>0</v>
      </c>
      <c r="I23" s="239"/>
      <c r="J23" s="240"/>
      <c r="K23" s="241"/>
    </row>
    <row r="24" spans="1:19" s="117" customFormat="1" ht="22.5" customHeight="1" x14ac:dyDescent="0.2">
      <c r="A24" s="316"/>
      <c r="B24" s="128" t="s">
        <v>771</v>
      </c>
      <c r="C24" s="135"/>
      <c r="D24" s="222"/>
      <c r="E24" s="129">
        <f t="shared" si="1"/>
        <v>0</v>
      </c>
      <c r="F24" s="225">
        <f t="shared" si="3"/>
        <v>10</v>
      </c>
      <c r="G24" s="250">
        <f t="shared" si="0"/>
        <v>18</v>
      </c>
      <c r="H24" s="250">
        <f t="shared" si="2"/>
        <v>28</v>
      </c>
      <c r="I24" s="239"/>
      <c r="J24" s="240"/>
      <c r="K24" s="241"/>
    </row>
    <row r="25" spans="1:19" s="117" customFormat="1" ht="18.75" customHeight="1" x14ac:dyDescent="0.2">
      <c r="A25" s="316"/>
      <c r="B25" s="128" t="s">
        <v>771</v>
      </c>
      <c r="C25" s="135"/>
      <c r="D25" s="222"/>
      <c r="E25" s="129">
        <f t="shared" si="1"/>
        <v>0</v>
      </c>
      <c r="F25" s="225">
        <f t="shared" si="3"/>
        <v>0</v>
      </c>
      <c r="G25" s="250">
        <f t="shared" si="0"/>
        <v>0</v>
      </c>
      <c r="H25" s="250">
        <f t="shared" si="2"/>
        <v>0</v>
      </c>
      <c r="I25" s="239"/>
      <c r="J25" s="240"/>
      <c r="K25" s="241"/>
    </row>
    <row r="26" spans="1:19" s="117" customFormat="1" ht="24.75" customHeight="1" x14ac:dyDescent="0.2">
      <c r="A26" s="316"/>
      <c r="B26" s="128" t="s">
        <v>771</v>
      </c>
      <c r="C26" s="135"/>
      <c r="D26" s="222"/>
      <c r="E26" s="129">
        <f t="shared" si="1"/>
        <v>0</v>
      </c>
      <c r="F26" s="225">
        <f t="shared" si="3"/>
        <v>34</v>
      </c>
      <c r="G26" s="250">
        <f t="shared" si="0"/>
        <v>36</v>
      </c>
      <c r="H26" s="250">
        <f t="shared" si="2"/>
        <v>70</v>
      </c>
      <c r="I26" s="239"/>
      <c r="J26" s="240"/>
      <c r="K26" s="241"/>
    </row>
    <row r="27" spans="1:19" s="117" customFormat="1" ht="13.5" customHeight="1" thickBot="1" x14ac:dyDescent="0.25">
      <c r="A27" s="254"/>
      <c r="B27" s="254" t="s">
        <v>771</v>
      </c>
      <c r="C27" s="255"/>
      <c r="D27" s="223"/>
      <c r="E27" s="256">
        <f t="shared" si="1"/>
        <v>0</v>
      </c>
      <c r="F27" s="226">
        <f t="shared" si="3"/>
        <v>0</v>
      </c>
      <c r="G27" s="257">
        <f t="shared" si="0"/>
        <v>0</v>
      </c>
      <c r="H27" s="257">
        <f t="shared" si="2"/>
        <v>0</v>
      </c>
      <c r="I27" s="239"/>
      <c r="J27" s="240"/>
      <c r="K27" s="241"/>
    </row>
    <row r="28" spans="1:19" s="117" customFormat="1" ht="16.5" thickTop="1" thickBot="1" x14ac:dyDescent="0.25">
      <c r="A28" s="103" t="s">
        <v>884</v>
      </c>
      <c r="B28" s="317"/>
      <c r="C28" s="259">
        <f>SUM(C19:C27)</f>
        <v>1366</v>
      </c>
      <c r="D28" s="259"/>
      <c r="E28" s="259">
        <f>SUM(E19:E27)</f>
        <v>1366</v>
      </c>
      <c r="F28" s="259">
        <f>SUM(F19:F27)</f>
        <v>912</v>
      </c>
      <c r="G28" s="259">
        <f>SUM(G19:G27)</f>
        <v>73</v>
      </c>
      <c r="H28" s="260">
        <f t="shared" si="2"/>
        <v>985</v>
      </c>
      <c r="I28" s="242"/>
      <c r="J28" s="234"/>
      <c r="K28" s="235"/>
    </row>
    <row r="29" spans="1:19" s="218" customFormat="1" ht="42.75" customHeight="1" thickTop="1" x14ac:dyDescent="0.2">
      <c r="A29" s="750"/>
      <c r="B29" s="751"/>
      <c r="C29" s="751"/>
      <c r="D29" s="751"/>
      <c r="E29" s="752"/>
      <c r="F29" s="258" t="s">
        <v>885</v>
      </c>
      <c r="G29" s="258" t="s">
        <v>886</v>
      </c>
      <c r="H29" s="258" t="s">
        <v>887</v>
      </c>
      <c r="I29" s="242"/>
      <c r="J29" s="234"/>
      <c r="K29" s="235"/>
    </row>
    <row r="30" spans="1:19" s="218" customFormat="1" ht="15.75" thickBot="1" x14ac:dyDescent="0.25">
      <c r="A30" s="753"/>
      <c r="B30" s="754"/>
      <c r="C30" s="754"/>
      <c r="D30" s="754"/>
      <c r="E30" s="755"/>
      <c r="F30" s="233">
        <f>+INFORMACIÓN!D64</f>
        <v>827</v>
      </c>
      <c r="G30" s="233">
        <f>+E28+G28</f>
        <v>1439</v>
      </c>
      <c r="H30" s="246">
        <f>+F30/G30</f>
        <v>0.57470465601111886</v>
      </c>
      <c r="I30" s="242"/>
      <c r="J30" s="234"/>
      <c r="K30" s="235"/>
    </row>
    <row r="31" spans="1:19" s="117" customFormat="1" ht="13.5" thickTop="1" x14ac:dyDescent="0.2"/>
    <row r="32" spans="1:19" s="218" customFormat="1" x14ac:dyDescent="0.2"/>
    <row r="33" spans="1:6" s="117" customFormat="1" ht="15" x14ac:dyDescent="0.25">
      <c r="B33" s="745" t="s">
        <v>736</v>
      </c>
      <c r="C33" s="745"/>
      <c r="D33" s="745"/>
    </row>
    <row r="34" spans="1:6" s="117" customFormat="1" ht="15" x14ac:dyDescent="0.25">
      <c r="A34" s="745" t="s">
        <v>775</v>
      </c>
      <c r="B34" s="745"/>
      <c r="C34" s="745"/>
      <c r="D34" s="745"/>
      <c r="E34" s="745"/>
      <c r="F34" s="745"/>
    </row>
    <row r="35" spans="1:6" s="117" customFormat="1" ht="13.5" thickBot="1" x14ac:dyDescent="0.25"/>
    <row r="36" spans="1:6" s="117" customFormat="1" ht="13.5" thickTop="1" x14ac:dyDescent="0.2">
      <c r="A36" s="747" t="s">
        <v>24</v>
      </c>
      <c r="B36" s="747" t="s">
        <v>776</v>
      </c>
      <c r="C36" s="747" t="s">
        <v>777</v>
      </c>
      <c r="D36" s="747" t="s">
        <v>360</v>
      </c>
      <c r="E36" s="747" t="s">
        <v>778</v>
      </c>
      <c r="F36" s="747" t="s">
        <v>779</v>
      </c>
    </row>
    <row r="37" spans="1:6" s="117" customFormat="1" ht="13.5" thickBot="1" x14ac:dyDescent="0.25">
      <c r="A37" s="748"/>
      <c r="B37" s="748"/>
      <c r="C37" s="748"/>
      <c r="D37" s="748"/>
      <c r="E37" s="748"/>
      <c r="F37" s="748"/>
    </row>
    <row r="38" spans="1:6" s="117" customFormat="1" ht="24" customHeight="1" thickTop="1" x14ac:dyDescent="0.2">
      <c r="A38" s="318" t="s">
        <v>770</v>
      </c>
      <c r="B38" s="130"/>
      <c r="C38" s="130"/>
      <c r="D38" s="130"/>
      <c r="E38" s="130"/>
      <c r="F38" s="359">
        <f t="shared" ref="F38:F46" si="4">SUM(B38:E38)</f>
        <v>0</v>
      </c>
    </row>
    <row r="39" spans="1:6" s="117" customFormat="1" ht="21.75" customHeight="1" x14ac:dyDescent="0.2">
      <c r="A39" s="316" t="s">
        <v>772</v>
      </c>
      <c r="B39" s="131">
        <v>0</v>
      </c>
      <c r="C39" s="131">
        <v>1</v>
      </c>
      <c r="D39" s="131">
        <v>1</v>
      </c>
      <c r="E39" s="131">
        <v>2</v>
      </c>
      <c r="F39" s="360">
        <f t="shared" si="4"/>
        <v>4</v>
      </c>
    </row>
    <row r="40" spans="1:6" s="117" customFormat="1" ht="18" customHeight="1" x14ac:dyDescent="0.2">
      <c r="A40" s="316" t="s">
        <v>37</v>
      </c>
      <c r="B40" s="131">
        <v>0</v>
      </c>
      <c r="C40" s="131">
        <v>0</v>
      </c>
      <c r="D40" s="131">
        <v>0</v>
      </c>
      <c r="E40" s="131">
        <v>0</v>
      </c>
      <c r="F40" s="360">
        <f t="shared" si="4"/>
        <v>0</v>
      </c>
    </row>
    <row r="41" spans="1:6" s="117" customFormat="1" ht="24" customHeight="1" x14ac:dyDescent="0.2">
      <c r="A41" s="316" t="s">
        <v>773</v>
      </c>
      <c r="B41" s="131">
        <v>0</v>
      </c>
      <c r="C41" s="131">
        <v>0</v>
      </c>
      <c r="D41" s="131">
        <v>0</v>
      </c>
      <c r="E41" s="131">
        <v>0</v>
      </c>
      <c r="F41" s="360">
        <f t="shared" si="4"/>
        <v>0</v>
      </c>
    </row>
    <row r="42" spans="1:6" s="117" customFormat="1" ht="22.5" customHeight="1" x14ac:dyDescent="0.2">
      <c r="A42" s="316" t="s">
        <v>30</v>
      </c>
      <c r="B42" s="131">
        <v>0</v>
      </c>
      <c r="C42" s="131">
        <v>0</v>
      </c>
      <c r="D42" s="131">
        <v>0</v>
      </c>
      <c r="E42" s="131">
        <v>0</v>
      </c>
      <c r="F42" s="360">
        <f t="shared" si="4"/>
        <v>0</v>
      </c>
    </row>
    <row r="43" spans="1:6" s="117" customFormat="1" ht="21.75" customHeight="1" x14ac:dyDescent="0.2">
      <c r="A43" s="316" t="s">
        <v>29</v>
      </c>
      <c r="B43" s="131">
        <v>0</v>
      </c>
      <c r="C43" s="131">
        <v>6</v>
      </c>
      <c r="D43" s="131">
        <v>1</v>
      </c>
      <c r="E43" s="131">
        <v>3</v>
      </c>
      <c r="F43" s="360">
        <f t="shared" si="4"/>
        <v>10</v>
      </c>
    </row>
    <row r="44" spans="1:6" s="117" customFormat="1" ht="24.75" customHeight="1" x14ac:dyDescent="0.2">
      <c r="A44" s="316" t="s">
        <v>26</v>
      </c>
      <c r="B44" s="131">
        <v>0</v>
      </c>
      <c r="C44" s="131">
        <v>0</v>
      </c>
      <c r="D44" s="131">
        <v>0</v>
      </c>
      <c r="E44" s="131">
        <v>0</v>
      </c>
      <c r="F44" s="360">
        <f t="shared" si="4"/>
        <v>0</v>
      </c>
    </row>
    <row r="45" spans="1:6" s="117" customFormat="1" ht="18" customHeight="1" x14ac:dyDescent="0.2">
      <c r="A45" s="316" t="s">
        <v>27</v>
      </c>
      <c r="B45" s="131">
        <v>10</v>
      </c>
      <c r="C45" s="131">
        <v>2</v>
      </c>
      <c r="D45" s="131">
        <v>0</v>
      </c>
      <c r="E45" s="131">
        <v>22</v>
      </c>
      <c r="F45" s="360">
        <f t="shared" si="4"/>
        <v>34</v>
      </c>
    </row>
    <row r="46" spans="1:6" s="117" customFormat="1" ht="15" customHeight="1" x14ac:dyDescent="0.2">
      <c r="A46" s="316" t="s">
        <v>774</v>
      </c>
      <c r="B46" s="132"/>
      <c r="C46" s="132"/>
      <c r="D46" s="132"/>
      <c r="E46" s="132"/>
      <c r="F46" s="360">
        <f t="shared" si="4"/>
        <v>0</v>
      </c>
    </row>
    <row r="47" spans="1:6" s="117" customFormat="1" ht="15.75" thickBot="1" x14ac:dyDescent="0.3">
      <c r="A47" s="133" t="s">
        <v>195</v>
      </c>
      <c r="B47" s="319"/>
      <c r="C47" s="319"/>
      <c r="D47" s="319"/>
      <c r="E47" s="319"/>
      <c r="F47" s="361">
        <f>SUM(F38:F46)</f>
        <v>48</v>
      </c>
    </row>
    <row r="48" spans="1:6" s="117" customFormat="1" ht="30.75" customHeight="1" thickTop="1" x14ac:dyDescent="0.2">
      <c r="A48" s="744" t="s">
        <v>780</v>
      </c>
      <c r="B48" s="744"/>
      <c r="C48" s="744"/>
      <c r="D48" s="744"/>
      <c r="E48" s="744"/>
      <c r="F48" s="744"/>
    </row>
    <row r="49" spans="1:13" s="117" customFormat="1" ht="30.75" customHeight="1" x14ac:dyDescent="0.2">
      <c r="A49" s="134"/>
      <c r="B49" s="134"/>
      <c r="C49" s="134"/>
      <c r="D49" s="134"/>
      <c r="E49" s="134"/>
      <c r="F49" s="134"/>
    </row>
    <row r="50" spans="1:13" s="117" customFormat="1" ht="15" x14ac:dyDescent="0.25">
      <c r="A50" s="745" t="s">
        <v>781</v>
      </c>
      <c r="B50" s="745"/>
      <c r="C50" s="745"/>
      <c r="D50" s="745"/>
      <c r="E50" s="745"/>
      <c r="F50" s="745"/>
      <c r="G50" s="745"/>
      <c r="H50" s="745"/>
      <c r="I50" s="745"/>
      <c r="J50" s="745"/>
    </row>
    <row r="51" spans="1:13" s="117" customFormat="1" ht="35.25" customHeight="1" x14ac:dyDescent="0.25">
      <c r="A51" s="746" t="s">
        <v>782</v>
      </c>
      <c r="B51" s="746"/>
      <c r="C51" s="746"/>
      <c r="D51" s="746"/>
      <c r="E51" s="746"/>
      <c r="F51" s="746"/>
      <c r="G51" s="746"/>
      <c r="H51" s="746"/>
      <c r="I51" s="746"/>
      <c r="J51" s="746"/>
    </row>
    <row r="52" spans="1:13" s="117" customFormat="1" ht="13.5" thickBot="1" x14ac:dyDescent="0.25"/>
    <row r="53" spans="1:13" s="117" customFormat="1" ht="15" customHeight="1" thickTop="1" x14ac:dyDescent="0.2">
      <c r="A53" s="747" t="s">
        <v>24</v>
      </c>
      <c r="B53" s="747" t="s">
        <v>783</v>
      </c>
      <c r="C53" s="747" t="s">
        <v>784</v>
      </c>
      <c r="D53" s="747" t="s">
        <v>785</v>
      </c>
      <c r="E53" s="747" t="s">
        <v>16</v>
      </c>
      <c r="F53" s="747" t="s">
        <v>786</v>
      </c>
      <c r="G53" s="747" t="s">
        <v>787</v>
      </c>
      <c r="H53" s="747" t="s">
        <v>788</v>
      </c>
      <c r="I53" s="747" t="s">
        <v>361</v>
      </c>
      <c r="J53" s="747" t="s">
        <v>779</v>
      </c>
    </row>
    <row r="54" spans="1:13" s="117" customFormat="1" ht="13.5" thickBot="1" x14ac:dyDescent="0.25">
      <c r="A54" s="748"/>
      <c r="B54" s="748"/>
      <c r="C54" s="748"/>
      <c r="D54" s="748"/>
      <c r="E54" s="748"/>
      <c r="F54" s="748"/>
      <c r="G54" s="748"/>
      <c r="H54" s="748"/>
      <c r="I54" s="748"/>
      <c r="J54" s="748"/>
    </row>
    <row r="55" spans="1:13" s="117" customFormat="1" ht="33.75" customHeight="1" thickTop="1" x14ac:dyDescent="0.2">
      <c r="A55" s="318" t="s">
        <v>770</v>
      </c>
      <c r="B55" s="127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362">
        <f t="shared" ref="J55:J63" si="5">SUM(B55:I55)</f>
        <v>0</v>
      </c>
      <c r="M55" s="117" t="s">
        <v>789</v>
      </c>
    </row>
    <row r="56" spans="1:13" s="117" customFormat="1" ht="16.5" customHeight="1" x14ac:dyDescent="0.2">
      <c r="A56" s="316" t="s">
        <v>772</v>
      </c>
      <c r="B56" s="135">
        <v>0</v>
      </c>
      <c r="C56" s="135">
        <v>1</v>
      </c>
      <c r="D56" s="135">
        <v>6</v>
      </c>
      <c r="E56" s="135">
        <v>1</v>
      </c>
      <c r="F56" s="135">
        <v>0</v>
      </c>
      <c r="G56" s="135">
        <v>1</v>
      </c>
      <c r="H56" s="135">
        <v>0</v>
      </c>
      <c r="I56" s="135">
        <v>10</v>
      </c>
      <c r="J56" s="129">
        <f t="shared" si="5"/>
        <v>19</v>
      </c>
    </row>
    <row r="57" spans="1:13" s="117" customFormat="1" ht="20.25" customHeight="1" x14ac:dyDescent="0.2">
      <c r="A57" s="316" t="s">
        <v>37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29">
        <f t="shared" si="5"/>
        <v>0</v>
      </c>
    </row>
    <row r="58" spans="1:13" s="117" customFormat="1" ht="19.5" customHeight="1" x14ac:dyDescent="0.2">
      <c r="A58" s="316" t="s">
        <v>773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29">
        <f t="shared" si="5"/>
        <v>0</v>
      </c>
    </row>
    <row r="59" spans="1:13" s="117" customFormat="1" ht="23.25" customHeight="1" x14ac:dyDescent="0.2">
      <c r="A59" s="316" t="s">
        <v>30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29">
        <f t="shared" si="5"/>
        <v>0</v>
      </c>
    </row>
    <row r="60" spans="1:13" s="117" customFormat="1" ht="21.75" customHeight="1" x14ac:dyDescent="0.2">
      <c r="A60" s="316" t="s">
        <v>29</v>
      </c>
      <c r="B60" s="135">
        <v>1</v>
      </c>
      <c r="C60" s="135">
        <v>0</v>
      </c>
      <c r="D60" s="135">
        <v>6</v>
      </c>
      <c r="E60" s="135">
        <v>1</v>
      </c>
      <c r="F60" s="135">
        <v>0</v>
      </c>
      <c r="G60" s="135">
        <v>0</v>
      </c>
      <c r="H60" s="135">
        <v>0</v>
      </c>
      <c r="I60" s="135">
        <v>10</v>
      </c>
      <c r="J60" s="129">
        <f t="shared" si="5"/>
        <v>18</v>
      </c>
    </row>
    <row r="61" spans="1:13" s="117" customFormat="1" ht="20.25" customHeight="1" x14ac:dyDescent="0.2">
      <c r="A61" s="316" t="s">
        <v>26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29">
        <f t="shared" si="5"/>
        <v>0</v>
      </c>
    </row>
    <row r="62" spans="1:13" s="117" customFormat="1" ht="22.5" customHeight="1" x14ac:dyDescent="0.2">
      <c r="A62" s="316" t="s">
        <v>27</v>
      </c>
      <c r="B62" s="135">
        <v>1</v>
      </c>
      <c r="C62" s="135">
        <v>0</v>
      </c>
      <c r="D62" s="135">
        <v>2</v>
      </c>
      <c r="E62" s="135">
        <v>0</v>
      </c>
      <c r="F62" s="135">
        <v>0</v>
      </c>
      <c r="G62" s="135">
        <v>1</v>
      </c>
      <c r="H62" s="135">
        <v>0</v>
      </c>
      <c r="I62" s="135">
        <v>32</v>
      </c>
      <c r="J62" s="129">
        <f t="shared" si="5"/>
        <v>36</v>
      </c>
    </row>
    <row r="63" spans="1:13" s="117" customFormat="1" ht="15" customHeight="1" x14ac:dyDescent="0.2">
      <c r="A63" s="316" t="s">
        <v>774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29">
        <f t="shared" si="5"/>
        <v>0</v>
      </c>
    </row>
    <row r="64" spans="1:13" s="117" customFormat="1" ht="15.75" thickBot="1" x14ac:dyDescent="0.25">
      <c r="A64" s="363" t="s">
        <v>195</v>
      </c>
      <c r="B64" s="361">
        <f>SUM(B55:B63)</f>
        <v>2</v>
      </c>
      <c r="C64" s="361">
        <f t="shared" ref="C64:J64" si="6">SUM(C55:C63)</f>
        <v>1</v>
      </c>
      <c r="D64" s="361">
        <f t="shared" si="6"/>
        <v>14</v>
      </c>
      <c r="E64" s="361">
        <f t="shared" si="6"/>
        <v>2</v>
      </c>
      <c r="F64" s="361">
        <f t="shared" si="6"/>
        <v>0</v>
      </c>
      <c r="G64" s="361">
        <f t="shared" si="6"/>
        <v>2</v>
      </c>
      <c r="H64" s="361">
        <f t="shared" si="6"/>
        <v>0</v>
      </c>
      <c r="I64" s="361">
        <f t="shared" si="6"/>
        <v>52</v>
      </c>
      <c r="J64" s="361">
        <f t="shared" si="6"/>
        <v>73</v>
      </c>
    </row>
    <row r="65" spans="1:17" s="117" customFormat="1" ht="13.5" thickTop="1" x14ac:dyDescent="0.2"/>
    <row r="66" spans="1:17" s="117" customFormat="1" ht="15" x14ac:dyDescent="0.25">
      <c r="A66" s="745" t="s">
        <v>790</v>
      </c>
      <c r="B66" s="745"/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</row>
    <row r="67" spans="1:17" s="117" customFormat="1" ht="15.75" thickBot="1" x14ac:dyDescent="0.3">
      <c r="A67" s="749" t="s">
        <v>791</v>
      </c>
      <c r="B67" s="749"/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</row>
    <row r="68" spans="1:17" s="117" customFormat="1" ht="15" customHeight="1" thickTop="1" thickBot="1" x14ac:dyDescent="0.25">
      <c r="A68" s="760" t="s">
        <v>24</v>
      </c>
      <c r="B68" s="760" t="s">
        <v>888</v>
      </c>
      <c r="C68" s="760"/>
      <c r="D68" s="760"/>
      <c r="E68" s="760" t="s">
        <v>792</v>
      </c>
      <c r="F68" s="760"/>
      <c r="G68" s="760"/>
      <c r="H68" s="760" t="s">
        <v>793</v>
      </c>
      <c r="I68" s="760"/>
      <c r="J68" s="760"/>
      <c r="K68" s="760"/>
      <c r="L68" s="760" t="s">
        <v>794</v>
      </c>
      <c r="M68" s="760"/>
      <c r="N68" s="760"/>
      <c r="O68" s="760"/>
      <c r="P68" s="760"/>
    </row>
    <row r="69" spans="1:17" s="117" customFormat="1" ht="14.25" thickTop="1" thickBot="1" x14ac:dyDescent="0.25">
      <c r="A69" s="760"/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</row>
    <row r="70" spans="1:17" s="117" customFormat="1" ht="27" thickTop="1" thickBot="1" x14ac:dyDescent="0.25">
      <c r="A70" s="760"/>
      <c r="B70" s="364" t="s">
        <v>795</v>
      </c>
      <c r="C70" s="365" t="s">
        <v>796</v>
      </c>
      <c r="D70" s="364" t="s">
        <v>797</v>
      </c>
      <c r="E70" s="364" t="s">
        <v>795</v>
      </c>
      <c r="F70" s="317" t="s">
        <v>796</v>
      </c>
      <c r="G70" s="364" t="s">
        <v>797</v>
      </c>
      <c r="H70" s="364" t="s">
        <v>795</v>
      </c>
      <c r="I70" s="364" t="s">
        <v>798</v>
      </c>
      <c r="J70" s="364" t="s">
        <v>799</v>
      </c>
      <c r="K70" s="364" t="s">
        <v>797</v>
      </c>
      <c r="L70" s="364" t="s">
        <v>795</v>
      </c>
      <c r="M70" s="364" t="s">
        <v>800</v>
      </c>
      <c r="N70" s="364" t="s">
        <v>800</v>
      </c>
      <c r="O70" s="364" t="s">
        <v>801</v>
      </c>
      <c r="P70" s="364" t="s">
        <v>797</v>
      </c>
    </row>
    <row r="71" spans="1:17" s="117" customFormat="1" ht="48" customHeight="1" thickTop="1" x14ac:dyDescent="0.2">
      <c r="A71" s="318" t="s">
        <v>770</v>
      </c>
      <c r="B71" s="126">
        <v>0</v>
      </c>
      <c r="C71" s="136"/>
      <c r="D71" s="126"/>
      <c r="E71" s="126"/>
      <c r="F71" s="136"/>
      <c r="G71" s="137"/>
      <c r="H71" s="126"/>
      <c r="I71" s="136"/>
      <c r="J71" s="136"/>
      <c r="K71" s="137"/>
      <c r="L71" s="126"/>
      <c r="M71" s="136"/>
      <c r="N71" s="136"/>
      <c r="O71" s="136"/>
      <c r="P71" s="138"/>
    </row>
    <row r="72" spans="1:17" s="117" customFormat="1" ht="30" customHeight="1" x14ac:dyDescent="0.2">
      <c r="A72" s="318" t="s">
        <v>772</v>
      </c>
      <c r="B72" s="128">
        <v>0</v>
      </c>
      <c r="C72" s="139">
        <v>3196086.14</v>
      </c>
      <c r="D72" s="128">
        <v>1</v>
      </c>
      <c r="E72" s="128"/>
      <c r="F72" s="139"/>
      <c r="G72" s="140"/>
      <c r="H72" s="128"/>
      <c r="I72" s="139"/>
      <c r="J72" s="139"/>
      <c r="K72" s="140"/>
      <c r="L72" s="128"/>
      <c r="M72" s="139"/>
      <c r="N72" s="139"/>
      <c r="O72" s="139"/>
      <c r="P72" s="140"/>
      <c r="Q72" s="117" t="s">
        <v>1128</v>
      </c>
    </row>
    <row r="73" spans="1:17" s="117" customFormat="1" ht="30" customHeight="1" x14ac:dyDescent="0.2">
      <c r="A73" s="318" t="s">
        <v>37</v>
      </c>
      <c r="B73" s="128">
        <v>0</v>
      </c>
      <c r="C73" s="139"/>
      <c r="D73" s="128"/>
      <c r="E73" s="128"/>
      <c r="F73" s="139"/>
      <c r="G73" s="140"/>
      <c r="H73" s="128"/>
      <c r="I73" s="139"/>
      <c r="J73" s="139"/>
      <c r="K73" s="140"/>
      <c r="L73" s="128"/>
      <c r="M73" s="139"/>
      <c r="N73" s="139"/>
      <c r="O73" s="139"/>
      <c r="P73" s="140"/>
    </row>
    <row r="74" spans="1:17" s="117" customFormat="1" ht="30" customHeight="1" x14ac:dyDescent="0.2">
      <c r="A74" s="318" t="s">
        <v>773</v>
      </c>
      <c r="B74" s="128">
        <v>0</v>
      </c>
      <c r="C74" s="139"/>
      <c r="D74" s="128"/>
      <c r="E74" s="128"/>
      <c r="F74" s="139"/>
      <c r="G74" s="140"/>
      <c r="H74" s="128"/>
      <c r="I74" s="139"/>
      <c r="J74" s="139"/>
      <c r="K74" s="140"/>
      <c r="L74" s="128"/>
      <c r="M74" s="139"/>
      <c r="N74" s="139"/>
      <c r="O74" s="139"/>
      <c r="P74" s="140"/>
    </row>
    <row r="75" spans="1:17" s="117" customFormat="1" ht="33" customHeight="1" x14ac:dyDescent="0.2">
      <c r="A75" s="318" t="s">
        <v>30</v>
      </c>
      <c r="B75" s="128">
        <v>0</v>
      </c>
      <c r="C75" s="139"/>
      <c r="D75" s="128"/>
      <c r="E75" s="128"/>
      <c r="F75" s="139"/>
      <c r="G75" s="140"/>
      <c r="H75" s="128"/>
      <c r="I75" s="139"/>
      <c r="J75" s="139"/>
      <c r="K75" s="140"/>
      <c r="L75" s="128"/>
      <c r="M75" s="139"/>
      <c r="N75" s="139"/>
      <c r="O75" s="139"/>
      <c r="P75" s="140"/>
    </row>
    <row r="76" spans="1:17" s="117" customFormat="1" ht="21.75" customHeight="1" x14ac:dyDescent="0.2">
      <c r="A76" s="318" t="s">
        <v>29</v>
      </c>
      <c r="B76" s="128">
        <v>1</v>
      </c>
      <c r="C76" s="139">
        <v>1462244.47</v>
      </c>
      <c r="D76" s="128">
        <v>1</v>
      </c>
      <c r="E76" s="128"/>
      <c r="F76" s="139"/>
      <c r="G76" s="140"/>
      <c r="H76" s="128"/>
      <c r="I76" s="139"/>
      <c r="J76" s="139"/>
      <c r="K76" s="140"/>
      <c r="L76" s="128"/>
      <c r="M76" s="139"/>
      <c r="N76" s="139"/>
      <c r="O76" s="139"/>
      <c r="P76" s="140"/>
    </row>
    <row r="77" spans="1:17" s="117" customFormat="1" ht="26.25" customHeight="1" x14ac:dyDescent="0.2">
      <c r="A77" s="318" t="s">
        <v>26</v>
      </c>
      <c r="B77" s="128">
        <v>0</v>
      </c>
      <c r="C77" s="139"/>
      <c r="D77" s="128"/>
      <c r="E77" s="128"/>
      <c r="F77" s="139"/>
      <c r="G77" s="140"/>
      <c r="H77" s="128"/>
      <c r="I77" s="139"/>
      <c r="J77" s="139"/>
      <c r="K77" s="140"/>
      <c r="L77" s="128"/>
      <c r="M77" s="139"/>
      <c r="N77" s="139"/>
      <c r="O77" s="139"/>
      <c r="P77" s="140"/>
    </row>
    <row r="78" spans="1:17" s="117" customFormat="1" ht="28.5" customHeight="1" x14ac:dyDescent="0.2">
      <c r="A78" s="318" t="s">
        <v>27</v>
      </c>
      <c r="B78" s="128">
        <v>1</v>
      </c>
      <c r="C78" s="139">
        <v>1122672.51</v>
      </c>
      <c r="D78" s="128">
        <v>1</v>
      </c>
      <c r="E78" s="128"/>
      <c r="F78" s="139"/>
      <c r="G78" s="140"/>
      <c r="H78" s="128"/>
      <c r="I78" s="139"/>
      <c r="J78" s="139"/>
      <c r="K78" s="140"/>
      <c r="L78" s="128"/>
      <c r="M78" s="139"/>
      <c r="N78" s="139"/>
      <c r="O78" s="139"/>
      <c r="P78" s="140"/>
    </row>
    <row r="79" spans="1:17" s="117" customFormat="1" ht="13.5" thickBot="1" x14ac:dyDescent="0.25">
      <c r="A79" s="320" t="s">
        <v>774</v>
      </c>
      <c r="B79" s="141">
        <v>0</v>
      </c>
      <c r="C79" s="142"/>
      <c r="D79" s="143"/>
      <c r="E79" s="141"/>
      <c r="F79" s="142"/>
      <c r="G79" s="143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7" s="117" customFormat="1" ht="13.5" thickTop="1" x14ac:dyDescent="0.2">
      <c r="A80" s="144" t="s">
        <v>195</v>
      </c>
      <c r="B80" s="146">
        <f>SUM(B71:B79)</f>
        <v>2</v>
      </c>
      <c r="C80" s="147">
        <f>SUM(C71:C79)</f>
        <v>5781003.1200000001</v>
      </c>
      <c r="E80" s="148">
        <f>SUM(E71:E79)</f>
        <v>0</v>
      </c>
      <c r="F80" s="147">
        <f>SUM(F71:F79)</f>
        <v>0</v>
      </c>
      <c r="H80" s="148">
        <f>SUM(H71:H79)</f>
        <v>0</v>
      </c>
      <c r="I80" s="147">
        <f>SUM(I71:I79)</f>
        <v>0</v>
      </c>
      <c r="J80" s="147">
        <f>SUM(J71:J79)</f>
        <v>0</v>
      </c>
      <c r="L80" s="148">
        <f>SUM(L71:L79)</f>
        <v>0</v>
      </c>
      <c r="M80" s="147">
        <f>SUM(M71:M79)</f>
        <v>0</v>
      </c>
      <c r="N80" s="147">
        <f>SUM(N71:N79)</f>
        <v>0</v>
      </c>
    </row>
    <row r="81" spans="1:15" s="117" customFormat="1" x14ac:dyDescent="0.2"/>
    <row r="82" spans="1:15" s="117" customFormat="1" x14ac:dyDescent="0.2"/>
    <row r="83" spans="1:15" s="117" customFormat="1" ht="15" x14ac:dyDescent="0.25">
      <c r="A83" s="745" t="s">
        <v>802</v>
      </c>
      <c r="B83" s="745"/>
      <c r="C83" s="745"/>
      <c r="D83" s="745"/>
      <c r="E83" s="745"/>
      <c r="F83" s="745"/>
      <c r="G83" s="745"/>
      <c r="H83" s="344"/>
      <c r="I83" s="344"/>
      <c r="J83" s="344"/>
      <c r="K83" s="344"/>
      <c r="L83" s="344"/>
      <c r="M83" s="344"/>
    </row>
    <row r="84" spans="1:15" s="117" customFormat="1" x14ac:dyDescent="0.2">
      <c r="A84" s="770" t="s">
        <v>803</v>
      </c>
      <c r="B84" s="770"/>
      <c r="C84" s="770"/>
      <c r="D84" s="770"/>
      <c r="E84" s="770"/>
      <c r="F84" s="770"/>
      <c r="G84" s="770"/>
      <c r="H84" s="343"/>
      <c r="I84" s="343"/>
      <c r="J84" s="343"/>
      <c r="K84" s="343"/>
      <c r="L84" s="343"/>
      <c r="M84" s="343"/>
    </row>
    <row r="85" spans="1:15" s="117" customFormat="1" ht="13.5" thickBot="1" x14ac:dyDescent="0.25"/>
    <row r="86" spans="1:15" s="117" customFormat="1" ht="15" customHeight="1" thickTop="1" thickBot="1" x14ac:dyDescent="0.25">
      <c r="A86" s="771" t="s">
        <v>978</v>
      </c>
      <c r="B86" s="772"/>
      <c r="C86" s="772"/>
      <c r="D86" s="772"/>
      <c r="E86" s="772"/>
      <c r="F86" s="772"/>
      <c r="G86" s="773"/>
    </row>
    <row r="87" spans="1:15" s="117" customFormat="1" ht="13.5" thickTop="1" x14ac:dyDescent="0.2">
      <c r="A87" s="761" t="s">
        <v>737</v>
      </c>
      <c r="B87" s="764" t="s">
        <v>738</v>
      </c>
      <c r="C87" s="764" t="s">
        <v>739</v>
      </c>
      <c r="D87" s="764" t="s">
        <v>804</v>
      </c>
      <c r="E87" s="764" t="s">
        <v>805</v>
      </c>
      <c r="F87" s="764" t="s">
        <v>806</v>
      </c>
      <c r="G87" s="766" t="s">
        <v>807</v>
      </c>
      <c r="H87" s="738"/>
      <c r="I87" s="738"/>
      <c r="J87" s="738"/>
      <c r="K87" s="738"/>
      <c r="L87" s="738"/>
      <c r="M87" s="738"/>
      <c r="N87" s="738"/>
      <c r="O87" s="738"/>
    </row>
    <row r="88" spans="1:15" s="117" customFormat="1" x14ac:dyDescent="0.2">
      <c r="A88" s="762"/>
      <c r="B88" s="765" t="s">
        <v>738</v>
      </c>
      <c r="C88" s="765" t="s">
        <v>739</v>
      </c>
      <c r="D88" s="765"/>
      <c r="E88" s="765"/>
      <c r="F88" s="765"/>
      <c r="G88" s="767"/>
      <c r="H88" s="738"/>
      <c r="I88" s="738"/>
      <c r="J88" s="738"/>
      <c r="K88" s="738"/>
      <c r="L88" s="738"/>
      <c r="M88" s="738"/>
      <c r="N88" s="738"/>
      <c r="O88" s="738"/>
    </row>
    <row r="89" spans="1:15" s="304" customFormat="1" ht="15.75" thickBot="1" x14ac:dyDescent="0.25">
      <c r="A89" s="346"/>
      <c r="B89" s="347" t="s">
        <v>218</v>
      </c>
      <c r="C89" s="347" t="s">
        <v>219</v>
      </c>
      <c r="D89" s="347" t="s">
        <v>220</v>
      </c>
      <c r="E89" s="347" t="s">
        <v>221</v>
      </c>
      <c r="F89" s="347" t="s">
        <v>222</v>
      </c>
      <c r="G89" s="348" t="s">
        <v>223</v>
      </c>
      <c r="H89" s="307"/>
      <c r="I89" s="307"/>
      <c r="J89" s="307"/>
      <c r="K89" s="307"/>
      <c r="L89" s="307"/>
      <c r="M89" s="307"/>
      <c r="N89" s="307"/>
      <c r="O89" s="307"/>
    </row>
    <row r="90" spans="1:15" s="117" customFormat="1" ht="25.5" customHeight="1" thickTop="1" x14ac:dyDescent="0.2">
      <c r="A90" s="349" t="s">
        <v>974</v>
      </c>
      <c r="B90" s="345"/>
      <c r="C90" s="345"/>
      <c r="D90" s="345"/>
      <c r="E90" s="345"/>
      <c r="F90" s="345"/>
      <c r="G90" s="358">
        <f>SUM(B90:F90)</f>
        <v>0</v>
      </c>
      <c r="H90" s="339"/>
      <c r="I90" s="339"/>
      <c r="J90" s="339"/>
      <c r="K90" s="339"/>
      <c r="L90" s="339"/>
      <c r="M90" s="339"/>
      <c r="N90" s="145"/>
      <c r="O90" s="145"/>
    </row>
    <row r="91" spans="1:15" s="117" customFormat="1" ht="25.5" customHeight="1" x14ac:dyDescent="0.2">
      <c r="A91" s="350" t="s">
        <v>813</v>
      </c>
      <c r="B91" s="340"/>
      <c r="C91" s="340"/>
      <c r="D91" s="340"/>
      <c r="E91" s="340"/>
      <c r="F91" s="340"/>
      <c r="G91" s="354">
        <f>SUM(B91:F91)</f>
        <v>0</v>
      </c>
      <c r="H91" s="339"/>
      <c r="I91" s="339"/>
      <c r="J91" s="339"/>
      <c r="K91" s="339"/>
      <c r="L91" s="339"/>
      <c r="M91" s="339"/>
      <c r="N91" s="145"/>
      <c r="O91" s="145"/>
    </row>
    <row r="92" spans="1:15" s="117" customFormat="1" ht="24.75" customHeight="1" x14ac:dyDescent="0.2">
      <c r="A92" s="350" t="s">
        <v>814</v>
      </c>
      <c r="B92" s="340"/>
      <c r="C92" s="340"/>
      <c r="D92" s="340"/>
      <c r="E92" s="340"/>
      <c r="F92" s="340"/>
      <c r="G92" s="354">
        <f>SUM(B92:F92)</f>
        <v>0</v>
      </c>
      <c r="H92" s="339"/>
      <c r="I92" s="339"/>
      <c r="J92" s="339"/>
      <c r="K92" s="339"/>
      <c r="L92" s="339"/>
      <c r="M92" s="339"/>
      <c r="N92" s="763"/>
      <c r="O92" s="763"/>
    </row>
    <row r="93" spans="1:15" s="117" customFormat="1" ht="18.75" customHeight="1" x14ac:dyDescent="0.2">
      <c r="A93" s="350" t="s">
        <v>168</v>
      </c>
      <c r="B93" s="353">
        <f>SUM(B90:B92)</f>
        <v>0</v>
      </c>
      <c r="C93" s="353">
        <f t="shared" ref="C93:G93" si="7">SUM(C90:C92)</f>
        <v>0</v>
      </c>
      <c r="D93" s="353">
        <f t="shared" si="7"/>
        <v>0</v>
      </c>
      <c r="E93" s="353">
        <f t="shared" si="7"/>
        <v>0</v>
      </c>
      <c r="F93" s="353">
        <f t="shared" si="7"/>
        <v>0</v>
      </c>
      <c r="G93" s="354">
        <f t="shared" si="7"/>
        <v>0</v>
      </c>
      <c r="H93" s="339"/>
      <c r="I93" s="339"/>
      <c r="J93" s="339"/>
      <c r="K93" s="339"/>
      <c r="L93" s="339"/>
      <c r="M93" s="339"/>
      <c r="N93" s="763"/>
      <c r="O93" s="763"/>
    </row>
    <row r="94" spans="1:15" s="117" customFormat="1" ht="15" x14ac:dyDescent="0.25">
      <c r="A94" s="351"/>
      <c r="B94" s="775" t="s">
        <v>808</v>
      </c>
      <c r="C94" s="775" t="s">
        <v>809</v>
      </c>
      <c r="D94" s="775" t="s">
        <v>810</v>
      </c>
      <c r="E94" s="775" t="s">
        <v>811</v>
      </c>
      <c r="F94" s="775" t="s">
        <v>812</v>
      </c>
      <c r="G94" s="768" t="s">
        <v>967</v>
      </c>
    </row>
    <row r="95" spans="1:15" s="72" customFormat="1" ht="13.5" customHeight="1" x14ac:dyDescent="0.2">
      <c r="A95" s="352"/>
      <c r="B95" s="765"/>
      <c r="C95" s="765"/>
      <c r="D95" s="765"/>
      <c r="E95" s="765"/>
      <c r="F95" s="765"/>
      <c r="G95" s="769"/>
    </row>
    <row r="96" spans="1:15" s="72" customFormat="1" x14ac:dyDescent="0.2">
      <c r="A96" s="280"/>
      <c r="B96" s="355" t="s">
        <v>968</v>
      </c>
      <c r="C96" s="355" t="s">
        <v>969</v>
      </c>
      <c r="D96" s="355" t="s">
        <v>970</v>
      </c>
      <c r="E96" s="355" t="s">
        <v>971</v>
      </c>
      <c r="F96" s="355" t="s">
        <v>972</v>
      </c>
      <c r="G96" s="356" t="s">
        <v>973</v>
      </c>
    </row>
    <row r="97" spans="1:12" s="72" customFormat="1" x14ac:dyDescent="0.2">
      <c r="A97" s="341" t="s">
        <v>974</v>
      </c>
      <c r="B97" s="330" t="e">
        <f>+B90/G90*100</f>
        <v>#DIV/0!</v>
      </c>
      <c r="C97" s="330" t="e">
        <f>+C90/G90*100</f>
        <v>#DIV/0!</v>
      </c>
      <c r="D97" s="357" t="e">
        <f>+D90/G90*100</f>
        <v>#DIV/0!</v>
      </c>
      <c r="E97" s="357" t="e">
        <f>+E90/G90*100</f>
        <v>#DIV/0!</v>
      </c>
      <c r="F97" s="357" t="e">
        <f>+F90/G90*100</f>
        <v>#DIV/0!</v>
      </c>
      <c r="G97" s="331" t="e">
        <f>SUM(B97:F97)</f>
        <v>#DIV/0!</v>
      </c>
    </row>
    <row r="98" spans="1:12" x14ac:dyDescent="0.2">
      <c r="A98" s="341" t="s">
        <v>975</v>
      </c>
      <c r="B98" s="330" t="e">
        <f>+B91/G91*100</f>
        <v>#DIV/0!</v>
      </c>
      <c r="C98" s="330" t="e">
        <f>+C91/G91*100</f>
        <v>#DIV/0!</v>
      </c>
      <c r="D98" s="330" t="e">
        <f>+D91/G91*100</f>
        <v>#DIV/0!</v>
      </c>
      <c r="E98" s="330" t="e">
        <f>+E91/G91*100</f>
        <v>#DIV/0!</v>
      </c>
      <c r="F98" s="330" t="e">
        <f>+F91/G91*100</f>
        <v>#DIV/0!</v>
      </c>
      <c r="G98" s="331" t="e">
        <f t="shared" ref="G98:G99" si="8">SUM(B98:F98)</f>
        <v>#DIV/0!</v>
      </c>
    </row>
    <row r="99" spans="1:12" ht="13.5" thickBot="1" x14ac:dyDescent="0.25">
      <c r="A99" s="342" t="s">
        <v>976</v>
      </c>
      <c r="B99" s="333" t="e">
        <f>+B92/G92*100</f>
        <v>#DIV/0!</v>
      </c>
      <c r="C99" s="333" t="e">
        <f>+C92/G92*100</f>
        <v>#DIV/0!</v>
      </c>
      <c r="D99" s="333" t="e">
        <f>+D92/G92*100</f>
        <v>#DIV/0!</v>
      </c>
      <c r="E99" s="333" t="e">
        <f>+E92/G92*100</f>
        <v>#DIV/0!</v>
      </c>
      <c r="F99" s="333" t="e">
        <f>+F92/G92*100</f>
        <v>#DIV/0!</v>
      </c>
      <c r="G99" s="334" t="e">
        <f t="shared" si="8"/>
        <v>#DIV/0!</v>
      </c>
    </row>
    <row r="100" spans="1:12" ht="13.5" thickTop="1" x14ac:dyDescent="0.2"/>
    <row r="102" spans="1:12" ht="15" x14ac:dyDescent="0.25">
      <c r="A102" s="1" t="s">
        <v>279</v>
      </c>
    </row>
    <row r="103" spans="1:12" ht="15" x14ac:dyDescent="0.25">
      <c r="A103" s="2" t="s">
        <v>280</v>
      </c>
    </row>
    <row r="104" spans="1:12" x14ac:dyDescent="0.2">
      <c r="A104" s="606" t="s">
        <v>977</v>
      </c>
      <c r="B104" s="606"/>
      <c r="C104" s="606"/>
      <c r="D104" s="606"/>
      <c r="E104" s="606"/>
      <c r="F104" s="606"/>
      <c r="G104" s="606"/>
      <c r="H104" s="606"/>
      <c r="I104" s="92"/>
    </row>
    <row r="105" spans="1:12" ht="13.5" thickBot="1" x14ac:dyDescent="0.25">
      <c r="A105" s="774" t="s">
        <v>280</v>
      </c>
      <c r="B105" s="774"/>
      <c r="C105" s="774"/>
      <c r="D105" s="774"/>
      <c r="E105" s="774"/>
      <c r="F105" s="774"/>
      <c r="G105" s="774"/>
      <c r="H105" s="774"/>
    </row>
    <row r="106" spans="1:12" ht="27.95" customHeight="1" thickTop="1" thickBot="1" x14ac:dyDescent="0.25">
      <c r="A106" s="617" t="s">
        <v>281</v>
      </c>
      <c r="B106" s="618"/>
      <c r="C106" s="618"/>
      <c r="D106" s="618"/>
      <c r="E106" s="618"/>
      <c r="F106" s="618"/>
      <c r="G106" s="618"/>
      <c r="H106" s="619"/>
      <c r="I106" s="156"/>
      <c r="J106" s="153"/>
    </row>
    <row r="107" spans="1:12" ht="25.5" thickTop="1" thickBot="1" x14ac:dyDescent="0.25">
      <c r="A107" s="215" t="s">
        <v>282</v>
      </c>
      <c r="B107" s="221" t="s">
        <v>283</v>
      </c>
      <c r="C107" s="221" t="s">
        <v>284</v>
      </c>
      <c r="D107" s="221" t="s">
        <v>285</v>
      </c>
      <c r="E107" s="221" t="s">
        <v>286</v>
      </c>
      <c r="F107" s="221" t="s">
        <v>287</v>
      </c>
      <c r="G107" s="221" t="s">
        <v>815</v>
      </c>
      <c r="H107" s="150" t="s">
        <v>16</v>
      </c>
    </row>
    <row r="108" spans="1:12" ht="24" customHeight="1" thickTop="1" thickBot="1" x14ac:dyDescent="0.25">
      <c r="A108" s="219">
        <f>SUM(B108:H108)</f>
        <v>123</v>
      </c>
      <c r="B108" s="518">
        <v>7</v>
      </c>
      <c r="C108" s="518">
        <v>0</v>
      </c>
      <c r="D108" s="518">
        <v>29</v>
      </c>
      <c r="E108" s="518">
        <v>36</v>
      </c>
      <c r="F108" s="518">
        <v>10</v>
      </c>
      <c r="G108" s="149">
        <v>38</v>
      </c>
      <c r="H108" s="149">
        <v>3</v>
      </c>
    </row>
    <row r="109" spans="1:12" ht="14.25" thickTop="1" thickBot="1" x14ac:dyDescent="0.25">
      <c r="A109" s="216">
        <f>SUM(B109:H109)</f>
        <v>99.999999999999986</v>
      </c>
      <c r="B109" s="217">
        <f>+B108/A108*100</f>
        <v>5.6910569105691051</v>
      </c>
      <c r="C109" s="217">
        <f>+C108/A108*100</f>
        <v>0</v>
      </c>
      <c r="D109" s="261">
        <f>+D108/A108*100</f>
        <v>23.577235772357724</v>
      </c>
      <c r="E109" s="217">
        <f>+E108/A108*100</f>
        <v>29.268292682926827</v>
      </c>
      <c r="F109" s="261">
        <f>+F108/A108*100</f>
        <v>8.1300813008130071</v>
      </c>
      <c r="G109" s="251">
        <f>+G108/A108*100</f>
        <v>30.894308943089431</v>
      </c>
      <c r="H109" s="112">
        <f>+H108/A108*100</f>
        <v>2.4390243902439024</v>
      </c>
      <c r="L109" s="227"/>
    </row>
    <row r="110" spans="1:12" ht="27.95" customHeight="1" thickTop="1" thickBot="1" x14ac:dyDescent="0.25">
      <c r="A110" s="617" t="s">
        <v>288</v>
      </c>
      <c r="B110" s="618"/>
      <c r="C110" s="618"/>
      <c r="D110" s="618"/>
      <c r="E110" s="618"/>
      <c r="F110" s="618"/>
      <c r="G110" s="618"/>
      <c r="H110" s="619"/>
      <c r="L110" s="227"/>
    </row>
    <row r="111" spans="1:12" ht="25.5" thickTop="1" thickBot="1" x14ac:dyDescent="0.25">
      <c r="A111" s="215" t="s">
        <v>282</v>
      </c>
      <c r="B111" s="221" t="s">
        <v>283</v>
      </c>
      <c r="C111" s="221" t="s">
        <v>284</v>
      </c>
      <c r="D111" s="221" t="s">
        <v>285</v>
      </c>
      <c r="E111" s="221" t="s">
        <v>286</v>
      </c>
      <c r="F111" s="221" t="s">
        <v>287</v>
      </c>
      <c r="G111" s="221" t="s">
        <v>815</v>
      </c>
      <c r="H111" s="150" t="s">
        <v>16</v>
      </c>
      <c r="L111" s="227"/>
    </row>
    <row r="112" spans="1:12" ht="23.25" customHeight="1" thickTop="1" thickBot="1" x14ac:dyDescent="0.25">
      <c r="A112" s="219">
        <f>SUM(B112:H112)</f>
        <v>123</v>
      </c>
      <c r="B112" s="518">
        <v>7</v>
      </c>
      <c r="C112" s="518">
        <v>0</v>
      </c>
      <c r="D112" s="518">
        <v>29</v>
      </c>
      <c r="E112" s="518">
        <v>36</v>
      </c>
      <c r="F112" s="518">
        <v>10</v>
      </c>
      <c r="G112" s="149">
        <v>38</v>
      </c>
      <c r="H112" s="149">
        <v>3</v>
      </c>
      <c r="L112" s="227"/>
    </row>
    <row r="113" spans="1:12" ht="14.25" thickTop="1" thickBot="1" x14ac:dyDescent="0.25">
      <c r="A113" s="216">
        <f>+A112/A108*100</f>
        <v>100</v>
      </c>
      <c r="B113" s="217">
        <f>+B112/A112*100</f>
        <v>5.6910569105691051</v>
      </c>
      <c r="C113" s="217">
        <f>+C112/A112*100</f>
        <v>0</v>
      </c>
      <c r="D113" s="261">
        <f>+D112/A112*100</f>
        <v>23.577235772357724</v>
      </c>
      <c r="E113" s="217">
        <f>+E112/A112*100</f>
        <v>29.268292682926827</v>
      </c>
      <c r="F113" s="261">
        <f>+F112/A112*100</f>
        <v>8.1300813008130071</v>
      </c>
      <c r="G113" s="112">
        <f>+G112/A112*100</f>
        <v>30.894308943089431</v>
      </c>
      <c r="H113" s="112">
        <f>+H112/A112*100</f>
        <v>2.4390243902439024</v>
      </c>
      <c r="L113" s="227"/>
    </row>
    <row r="114" spans="1:12" ht="13.5" thickTop="1" x14ac:dyDescent="0.2"/>
    <row r="116" spans="1:12" ht="15" x14ac:dyDescent="0.25">
      <c r="A116" s="1" t="s">
        <v>289</v>
      </c>
    </row>
    <row r="117" spans="1:12" ht="15" x14ac:dyDescent="0.25">
      <c r="A117" s="2" t="s">
        <v>290</v>
      </c>
    </row>
    <row r="119" spans="1:12" s="378" customFormat="1" ht="13.5" thickBot="1" x14ac:dyDescent="0.25"/>
    <row r="120" spans="1:12" s="378" customFormat="1" ht="43.5" customHeight="1" thickTop="1" thickBot="1" x14ac:dyDescent="0.25">
      <c r="A120" s="617" t="s">
        <v>1028</v>
      </c>
      <c r="B120" s="618"/>
      <c r="C120" s="618"/>
      <c r="D120" s="618"/>
      <c r="E120" s="618"/>
      <c r="F120" s="618"/>
      <c r="G120" s="618"/>
      <c r="H120" s="619"/>
    </row>
    <row r="121" spans="1:12" s="378" customFormat="1" ht="14.25" thickTop="1" thickBot="1" x14ac:dyDescent="0.25">
      <c r="A121" s="617" t="s">
        <v>1029</v>
      </c>
      <c r="B121" s="618"/>
      <c r="C121" s="618"/>
      <c r="D121" s="618"/>
      <c r="E121" s="618"/>
      <c r="F121" s="618"/>
      <c r="G121" s="618"/>
      <c r="H121" s="619"/>
    </row>
    <row r="122" spans="1:12" s="378" customFormat="1" ht="14.25" thickTop="1" thickBot="1" x14ac:dyDescent="0.25">
      <c r="A122" s="458"/>
      <c r="B122" s="733"/>
      <c r="C122" s="734"/>
      <c r="D122" s="381" t="s">
        <v>1030</v>
      </c>
      <c r="E122" s="544" t="s">
        <v>1031</v>
      </c>
      <c r="F122" s="735"/>
      <c r="G122" s="736"/>
      <c r="H122" s="737"/>
    </row>
    <row r="123" spans="1:12" s="378" customFormat="1" ht="14.25" thickTop="1" thickBot="1" x14ac:dyDescent="0.25">
      <c r="A123" s="376"/>
      <c r="B123" s="728" t="s">
        <v>1032</v>
      </c>
      <c r="C123" s="729"/>
      <c r="D123" s="729"/>
      <c r="E123" s="729"/>
      <c r="F123" s="729"/>
      <c r="G123" s="729"/>
      <c r="H123" s="730"/>
    </row>
    <row r="124" spans="1:12" s="378" customFormat="1" ht="25.5" thickTop="1" thickBot="1" x14ac:dyDescent="0.25">
      <c r="A124" s="376"/>
      <c r="B124" s="377" t="s">
        <v>291</v>
      </c>
      <c r="C124" s="377" t="s">
        <v>1033</v>
      </c>
      <c r="D124" s="261" t="s">
        <v>1034</v>
      </c>
      <c r="E124" s="377" t="s">
        <v>1035</v>
      </c>
      <c r="F124" s="261" t="s">
        <v>1036</v>
      </c>
      <c r="G124" s="112"/>
      <c r="H124" s="112"/>
    </row>
    <row r="125" spans="1:12" s="378" customFormat="1" ht="13.5" thickTop="1" x14ac:dyDescent="0.2"/>
    <row r="126" spans="1:12" s="378" customFormat="1" ht="13.5" thickBot="1" x14ac:dyDescent="0.25"/>
    <row r="127" spans="1:12" s="378" customFormat="1" ht="37.5" customHeight="1" thickTop="1" thickBot="1" x14ac:dyDescent="0.25">
      <c r="A127" s="617" t="s">
        <v>1046</v>
      </c>
      <c r="B127" s="618"/>
      <c r="C127" s="618"/>
      <c r="D127" s="618"/>
      <c r="E127" s="618"/>
      <c r="F127" s="618"/>
      <c r="G127" s="618"/>
      <c r="H127" s="618"/>
      <c r="I127" s="618"/>
      <c r="J127" s="619"/>
    </row>
    <row r="128" spans="1:12" s="378" customFormat="1" ht="27.75" customHeight="1" thickTop="1" thickBot="1" x14ac:dyDescent="0.25">
      <c r="A128" s="593" t="s">
        <v>1037</v>
      </c>
      <c r="B128" s="593" t="s">
        <v>1</v>
      </c>
      <c r="C128" s="593" t="s">
        <v>1</v>
      </c>
      <c r="D128" s="617" t="s">
        <v>1038</v>
      </c>
      <c r="E128" s="619"/>
      <c r="F128" s="617" t="s">
        <v>1043</v>
      </c>
      <c r="G128" s="619"/>
      <c r="H128" s="460"/>
      <c r="I128" s="618" t="s">
        <v>1045</v>
      </c>
      <c r="J128" s="619"/>
    </row>
    <row r="129" spans="1:10" s="378" customFormat="1" ht="14.25" thickTop="1" thickBot="1" x14ac:dyDescent="0.25">
      <c r="A129" s="593" t="s">
        <v>1</v>
      </c>
      <c r="B129" s="593" t="s">
        <v>1</v>
      </c>
      <c r="C129" s="593" t="s">
        <v>1</v>
      </c>
      <c r="D129" s="374" t="s">
        <v>394</v>
      </c>
      <c r="E129" s="221" t="s">
        <v>395</v>
      </c>
      <c r="F129" s="379" t="s">
        <v>1044</v>
      </c>
      <c r="G129" s="379" t="s">
        <v>1044</v>
      </c>
      <c r="H129" s="461"/>
      <c r="I129" s="382" t="s">
        <v>1044</v>
      </c>
      <c r="J129" s="459"/>
    </row>
    <row r="130" spans="1:10" s="378" customFormat="1" ht="14.25" thickTop="1" thickBot="1" x14ac:dyDescent="0.25">
      <c r="A130" s="732" t="s">
        <v>1039</v>
      </c>
      <c r="B130" s="732"/>
      <c r="C130" s="732"/>
      <c r="D130" s="374" t="s">
        <v>394</v>
      </c>
      <c r="E130" s="221" t="s">
        <v>395</v>
      </c>
      <c r="F130" s="383" t="s">
        <v>1044</v>
      </c>
      <c r="G130" s="384" t="s">
        <v>1044</v>
      </c>
      <c r="H130" s="462"/>
      <c r="I130" s="382" t="s">
        <v>1044</v>
      </c>
      <c r="J130" s="382"/>
    </row>
    <row r="131" spans="1:10" s="378" customFormat="1" ht="14.25" thickTop="1" thickBot="1" x14ac:dyDescent="0.25">
      <c r="A131" s="731" t="s">
        <v>1040</v>
      </c>
      <c r="B131" s="731"/>
      <c r="C131" s="731"/>
      <c r="D131" s="374" t="s">
        <v>394</v>
      </c>
      <c r="E131" s="221" t="s">
        <v>395</v>
      </c>
      <c r="F131" s="379" t="s">
        <v>1044</v>
      </c>
      <c r="G131" s="380" t="s">
        <v>1044</v>
      </c>
      <c r="H131" s="463"/>
      <c r="I131" s="110" t="s">
        <v>1044</v>
      </c>
      <c r="J131" s="110"/>
    </row>
    <row r="132" spans="1:10" s="378" customFormat="1" ht="14.25" thickTop="1" thickBot="1" x14ac:dyDescent="0.25">
      <c r="A132" s="731" t="s">
        <v>1041</v>
      </c>
      <c r="B132" s="731"/>
      <c r="C132" s="731"/>
      <c r="D132" s="374" t="s">
        <v>394</v>
      </c>
      <c r="E132" s="221" t="s">
        <v>395</v>
      </c>
      <c r="F132" s="379" t="s">
        <v>1044</v>
      </c>
      <c r="G132" s="380" t="s">
        <v>1044</v>
      </c>
      <c r="H132" s="463"/>
      <c r="I132" s="110" t="s">
        <v>1044</v>
      </c>
      <c r="J132" s="110"/>
    </row>
    <row r="133" spans="1:10" s="378" customFormat="1" ht="14.25" thickTop="1" thickBot="1" x14ac:dyDescent="0.25">
      <c r="A133" s="731" t="s">
        <v>292</v>
      </c>
      <c r="B133" s="731"/>
      <c r="C133" s="731"/>
      <c r="D133" s="374" t="s">
        <v>394</v>
      </c>
      <c r="E133" s="221" t="s">
        <v>395</v>
      </c>
      <c r="F133" s="379" t="s">
        <v>1044</v>
      </c>
      <c r="G133" s="380" t="s">
        <v>1044</v>
      </c>
      <c r="H133" s="463"/>
      <c r="I133" s="110" t="s">
        <v>1044</v>
      </c>
      <c r="J133" s="110"/>
    </row>
    <row r="134" spans="1:10" s="378" customFormat="1" ht="14.25" thickTop="1" thickBot="1" x14ac:dyDescent="0.25">
      <c r="A134" s="731" t="s">
        <v>1042</v>
      </c>
      <c r="B134" s="731"/>
      <c r="C134" s="731"/>
      <c r="D134" s="374" t="s">
        <v>394</v>
      </c>
      <c r="E134" s="221" t="s">
        <v>395</v>
      </c>
      <c r="F134" s="379" t="s">
        <v>1044</v>
      </c>
      <c r="G134" s="380" t="s">
        <v>1044</v>
      </c>
      <c r="H134" s="464"/>
      <c r="I134" s="110" t="s">
        <v>1044</v>
      </c>
      <c r="J134" s="110"/>
    </row>
    <row r="135" spans="1:10" s="378" customFormat="1" ht="13.5" thickTop="1" x14ac:dyDescent="0.2">
      <c r="A135" s="731" t="s">
        <v>168</v>
      </c>
      <c r="B135" s="731"/>
      <c r="C135" s="731"/>
      <c r="D135" s="379"/>
      <c r="E135" s="379"/>
      <c r="F135" s="379"/>
      <c r="G135" s="380"/>
      <c r="H135" s="462"/>
      <c r="I135" s="110"/>
      <c r="J135" s="110"/>
    </row>
    <row r="136" spans="1:10" s="378" customFormat="1" x14ac:dyDescent="0.2"/>
    <row r="137" spans="1:10" s="378" customFormat="1" x14ac:dyDescent="0.2"/>
    <row r="138" spans="1:10" s="378" customFormat="1" ht="13.5" thickBot="1" x14ac:dyDescent="0.25"/>
    <row r="139" spans="1:10" s="378" customFormat="1" ht="36" customHeight="1" thickTop="1" thickBot="1" x14ac:dyDescent="0.25">
      <c r="A139" s="617" t="s">
        <v>1049</v>
      </c>
      <c r="B139" s="618"/>
      <c r="C139" s="618"/>
      <c r="D139" s="618"/>
      <c r="E139" s="618"/>
      <c r="F139" s="618"/>
      <c r="G139" s="618"/>
      <c r="H139" s="619"/>
    </row>
    <row r="140" spans="1:10" s="378" customFormat="1" ht="14.25" thickTop="1" thickBot="1" x14ac:dyDescent="0.25">
      <c r="A140" s="376"/>
      <c r="B140" s="728" t="s">
        <v>1032</v>
      </c>
      <c r="C140" s="729"/>
      <c r="D140" s="729"/>
      <c r="E140" s="729"/>
      <c r="F140" s="729"/>
      <c r="G140" s="729"/>
      <c r="H140" s="730"/>
    </row>
    <row r="141" spans="1:10" s="378" customFormat="1" ht="25.5" thickTop="1" thickBot="1" x14ac:dyDescent="0.25">
      <c r="A141" s="376"/>
      <c r="B141" s="377" t="s">
        <v>291</v>
      </c>
      <c r="C141" s="377" t="s">
        <v>1033</v>
      </c>
      <c r="D141" s="261" t="s">
        <v>1034</v>
      </c>
      <c r="E141" s="377" t="s">
        <v>1035</v>
      </c>
      <c r="F141" s="261" t="s">
        <v>1036</v>
      </c>
      <c r="G141" s="112"/>
      <c r="H141" s="112"/>
    </row>
    <row r="142" spans="1:10" s="378" customFormat="1" ht="13.5" thickTop="1" x14ac:dyDescent="0.2">
      <c r="A142" s="468"/>
      <c r="B142" s="469"/>
      <c r="C142" s="277"/>
      <c r="D142" s="470"/>
      <c r="E142" s="471"/>
      <c r="F142" s="469"/>
      <c r="G142" s="277"/>
      <c r="H142" s="465"/>
    </row>
    <row r="143" spans="1:10" s="378" customFormat="1" ht="13.5" thickBot="1" x14ac:dyDescent="0.25">
      <c r="A143" s="724" t="s">
        <v>1047</v>
      </c>
      <c r="B143" s="725"/>
      <c r="C143" s="467" t="s">
        <v>1044</v>
      </c>
      <c r="D143" s="726" t="s">
        <v>1048</v>
      </c>
      <c r="E143" s="725"/>
      <c r="F143" s="727"/>
      <c r="G143" s="467" t="s">
        <v>1044</v>
      </c>
      <c r="H143" s="466"/>
    </row>
    <row r="144" spans="1:10" s="378" customFormat="1" ht="13.5" thickTop="1" x14ac:dyDescent="0.2"/>
    <row r="145" spans="1:8" s="378" customFormat="1" ht="13.5" thickBot="1" x14ac:dyDescent="0.25"/>
    <row r="146" spans="1:8" s="378" customFormat="1" ht="36.75" customHeight="1" thickTop="1" thickBot="1" x14ac:dyDescent="0.25">
      <c r="A146" s="617" t="s">
        <v>1050</v>
      </c>
      <c r="B146" s="618"/>
      <c r="C146" s="618"/>
      <c r="D146" s="618"/>
      <c r="E146" s="618"/>
      <c r="F146" s="618"/>
      <c r="G146" s="618"/>
      <c r="H146" s="619"/>
    </row>
    <row r="147" spans="1:8" s="378" customFormat="1" ht="14.25" thickTop="1" thickBot="1" x14ac:dyDescent="0.25">
      <c r="A147" s="376"/>
      <c r="B147" s="728" t="s">
        <v>1032</v>
      </c>
      <c r="C147" s="729"/>
      <c r="D147" s="729"/>
      <c r="E147" s="729"/>
      <c r="F147" s="729"/>
      <c r="G147" s="729"/>
      <c r="H147" s="730"/>
    </row>
    <row r="148" spans="1:8" s="378" customFormat="1" ht="25.5" thickTop="1" thickBot="1" x14ac:dyDescent="0.25">
      <c r="A148" s="376"/>
      <c r="B148" s="377" t="s">
        <v>291</v>
      </c>
      <c r="C148" s="377" t="s">
        <v>1033</v>
      </c>
      <c r="D148" s="261" t="s">
        <v>1034</v>
      </c>
      <c r="E148" s="377" t="s">
        <v>1035</v>
      </c>
      <c r="F148" s="261" t="s">
        <v>1036</v>
      </c>
      <c r="G148" s="112"/>
      <c r="H148" s="112"/>
    </row>
    <row r="149" spans="1:8" s="378" customFormat="1" ht="13.5" thickTop="1" x14ac:dyDescent="0.2">
      <c r="A149" s="468"/>
      <c r="B149" s="469"/>
      <c r="C149" s="277"/>
      <c r="D149" s="470"/>
      <c r="E149" s="471"/>
      <c r="F149" s="469"/>
      <c r="G149" s="277"/>
      <c r="H149" s="465"/>
    </row>
    <row r="150" spans="1:8" s="378" customFormat="1" ht="13.5" thickBot="1" x14ac:dyDescent="0.25">
      <c r="A150" s="724" t="s">
        <v>1047</v>
      </c>
      <c r="B150" s="725"/>
      <c r="C150" s="467" t="s">
        <v>1044</v>
      </c>
      <c r="D150" s="726" t="s">
        <v>1048</v>
      </c>
      <c r="E150" s="725"/>
      <c r="F150" s="727"/>
      <c r="G150" s="467" t="s">
        <v>1044</v>
      </c>
      <c r="H150" s="466"/>
    </row>
    <row r="151" spans="1:8" s="378" customFormat="1" ht="13.5" thickTop="1" x14ac:dyDescent="0.2"/>
    <row r="152" spans="1:8" s="378" customFormat="1" ht="13.5" thickBot="1" x14ac:dyDescent="0.25"/>
    <row r="153" spans="1:8" s="378" customFormat="1" ht="39.75" customHeight="1" thickTop="1" thickBot="1" x14ac:dyDescent="0.25">
      <c r="A153" s="617" t="s">
        <v>1053</v>
      </c>
      <c r="B153" s="618"/>
      <c r="C153" s="618"/>
      <c r="D153" s="618"/>
      <c r="E153" s="618"/>
      <c r="F153" s="618"/>
      <c r="G153" s="618"/>
      <c r="H153" s="619"/>
    </row>
    <row r="154" spans="1:8" s="378" customFormat="1" ht="14.25" thickTop="1" thickBot="1" x14ac:dyDescent="0.25">
      <c r="A154" s="376"/>
      <c r="B154" s="728" t="s">
        <v>1032</v>
      </c>
      <c r="C154" s="729"/>
      <c r="D154" s="729"/>
      <c r="E154" s="729"/>
      <c r="F154" s="729"/>
      <c r="G154" s="729"/>
      <c r="H154" s="730"/>
    </row>
    <row r="155" spans="1:8" s="378" customFormat="1" ht="25.5" thickTop="1" thickBot="1" x14ac:dyDescent="0.25">
      <c r="A155" s="376"/>
      <c r="B155" s="377" t="s">
        <v>291</v>
      </c>
      <c r="C155" s="377" t="s">
        <v>1033</v>
      </c>
      <c r="D155" s="261" t="s">
        <v>1034</v>
      </c>
      <c r="E155" s="377" t="s">
        <v>1035</v>
      </c>
      <c r="F155" s="261" t="s">
        <v>1036</v>
      </c>
      <c r="G155" s="112"/>
      <c r="H155" s="112"/>
    </row>
    <row r="156" spans="1:8" s="378" customFormat="1" ht="13.5" thickTop="1" x14ac:dyDescent="0.2">
      <c r="A156" s="468"/>
      <c r="B156" s="469"/>
      <c r="C156" s="277"/>
      <c r="D156" s="470"/>
      <c r="E156" s="471"/>
      <c r="F156" s="469"/>
      <c r="G156" s="277"/>
      <c r="H156" s="465"/>
    </row>
    <row r="157" spans="1:8" s="378" customFormat="1" ht="13.5" thickBot="1" x14ac:dyDescent="0.25">
      <c r="A157" s="724" t="s">
        <v>1047</v>
      </c>
      <c r="B157" s="725"/>
      <c r="C157" s="467" t="s">
        <v>1044</v>
      </c>
      <c r="D157" s="726" t="s">
        <v>1048</v>
      </c>
      <c r="E157" s="725"/>
      <c r="F157" s="727"/>
      <c r="G157" s="467" t="s">
        <v>1044</v>
      </c>
      <c r="H157" s="466"/>
    </row>
    <row r="158" spans="1:8" s="378" customFormat="1" ht="13.5" thickTop="1" x14ac:dyDescent="0.2"/>
    <row r="159" spans="1:8" s="378" customFormat="1" ht="13.5" thickBot="1" x14ac:dyDescent="0.25"/>
    <row r="160" spans="1:8" s="378" customFormat="1" ht="45" customHeight="1" thickTop="1" thickBot="1" x14ac:dyDescent="0.25">
      <c r="A160" s="617" t="s">
        <v>1051</v>
      </c>
      <c r="B160" s="618"/>
      <c r="C160" s="618"/>
      <c r="D160" s="618"/>
      <c r="E160" s="618"/>
      <c r="F160" s="618"/>
      <c r="G160" s="618"/>
      <c r="H160" s="619"/>
    </row>
    <row r="161" spans="1:8" s="378" customFormat="1" ht="14.25" thickTop="1" thickBot="1" x14ac:dyDescent="0.25">
      <c r="A161" s="376"/>
      <c r="B161" s="728" t="s">
        <v>1032</v>
      </c>
      <c r="C161" s="729"/>
      <c r="D161" s="729"/>
      <c r="E161" s="729"/>
      <c r="F161" s="729"/>
      <c r="G161" s="729"/>
      <c r="H161" s="730"/>
    </row>
    <row r="162" spans="1:8" s="378" customFormat="1" ht="25.5" thickTop="1" thickBot="1" x14ac:dyDescent="0.25">
      <c r="A162" s="376"/>
      <c r="B162" s="377" t="s">
        <v>291</v>
      </c>
      <c r="C162" s="377" t="s">
        <v>1033</v>
      </c>
      <c r="D162" s="261" t="s">
        <v>1034</v>
      </c>
      <c r="E162" s="377" t="s">
        <v>1035</v>
      </c>
      <c r="F162" s="261" t="s">
        <v>1036</v>
      </c>
      <c r="G162" s="112"/>
      <c r="H162" s="112"/>
    </row>
    <row r="163" spans="1:8" s="378" customFormat="1" ht="13.5" thickTop="1" x14ac:dyDescent="0.2">
      <c r="A163" s="468"/>
      <c r="B163" s="469"/>
      <c r="C163" s="277"/>
      <c r="D163" s="470"/>
      <c r="E163" s="471"/>
      <c r="F163" s="469"/>
      <c r="G163" s="277"/>
      <c r="H163" s="465"/>
    </row>
    <row r="164" spans="1:8" s="378" customFormat="1" ht="13.5" thickBot="1" x14ac:dyDescent="0.25">
      <c r="A164" s="724" t="s">
        <v>1047</v>
      </c>
      <c r="B164" s="725"/>
      <c r="C164" s="467" t="s">
        <v>1044</v>
      </c>
      <c r="D164" s="726" t="s">
        <v>1048</v>
      </c>
      <c r="E164" s="725"/>
      <c r="F164" s="727"/>
      <c r="G164" s="467" t="s">
        <v>1044</v>
      </c>
      <c r="H164" s="466"/>
    </row>
    <row r="165" spans="1:8" s="378" customFormat="1" ht="13.5" thickTop="1" x14ac:dyDescent="0.2"/>
    <row r="166" spans="1:8" s="378" customFormat="1" ht="13.5" thickBot="1" x14ac:dyDescent="0.25"/>
    <row r="167" spans="1:8" s="378" customFormat="1" ht="41.25" customHeight="1" thickTop="1" thickBot="1" x14ac:dyDescent="0.25">
      <c r="A167" s="617" t="s">
        <v>1052</v>
      </c>
      <c r="B167" s="618"/>
      <c r="C167" s="618"/>
      <c r="D167" s="618"/>
      <c r="E167" s="618"/>
      <c r="F167" s="618"/>
      <c r="G167" s="618"/>
      <c r="H167" s="619"/>
    </row>
    <row r="168" spans="1:8" s="378" customFormat="1" ht="14.25" thickTop="1" thickBot="1" x14ac:dyDescent="0.25">
      <c r="A168" s="376"/>
      <c r="B168" s="728" t="s">
        <v>1032</v>
      </c>
      <c r="C168" s="729"/>
      <c r="D168" s="729"/>
      <c r="E168" s="729"/>
      <c r="F168" s="729"/>
      <c r="G168" s="729"/>
      <c r="H168" s="730"/>
    </row>
    <row r="169" spans="1:8" s="378" customFormat="1" ht="25.5" thickTop="1" thickBot="1" x14ac:dyDescent="0.25">
      <c r="A169" s="376"/>
      <c r="B169" s="377" t="s">
        <v>291</v>
      </c>
      <c r="C169" s="377" t="s">
        <v>1033</v>
      </c>
      <c r="D169" s="261" t="s">
        <v>1034</v>
      </c>
      <c r="E169" s="377" t="s">
        <v>1035</v>
      </c>
      <c r="F169" s="261" t="s">
        <v>1036</v>
      </c>
      <c r="G169" s="112"/>
      <c r="H169" s="112"/>
    </row>
    <row r="170" spans="1:8" s="378" customFormat="1" ht="13.5" thickTop="1" x14ac:dyDescent="0.2">
      <c r="A170" s="468"/>
      <c r="B170" s="469"/>
      <c r="C170" s="277"/>
      <c r="D170" s="470"/>
      <c r="E170" s="471"/>
      <c r="F170" s="469"/>
      <c r="G170" s="277"/>
      <c r="H170" s="465"/>
    </row>
    <row r="171" spans="1:8" s="378" customFormat="1" ht="13.5" thickBot="1" x14ac:dyDescent="0.25">
      <c r="A171" s="724" t="s">
        <v>1047</v>
      </c>
      <c r="B171" s="725"/>
      <c r="C171" s="467" t="s">
        <v>1044</v>
      </c>
      <c r="D171" s="726" t="s">
        <v>1048</v>
      </c>
      <c r="E171" s="725"/>
      <c r="F171" s="727"/>
      <c r="G171" s="467" t="s">
        <v>1044</v>
      </c>
      <c r="H171" s="466"/>
    </row>
    <row r="172" spans="1:8" s="378" customFormat="1" ht="13.5" thickTop="1" x14ac:dyDescent="0.2"/>
    <row r="173" spans="1:8" s="378" customFormat="1" ht="13.5" thickBot="1" x14ac:dyDescent="0.25"/>
    <row r="174" spans="1:8" s="378" customFormat="1" ht="36.75" customHeight="1" thickTop="1" thickBot="1" x14ac:dyDescent="0.25">
      <c r="A174" s="617" t="s">
        <v>1054</v>
      </c>
      <c r="B174" s="618"/>
      <c r="C174" s="618"/>
      <c r="D174" s="618"/>
      <c r="E174" s="618"/>
      <c r="F174" s="618"/>
      <c r="G174" s="618"/>
      <c r="H174" s="619"/>
    </row>
    <row r="175" spans="1:8" s="378" customFormat="1" ht="14.25" thickTop="1" thickBot="1" x14ac:dyDescent="0.25">
      <c r="A175" s="376"/>
      <c r="B175" s="728" t="s">
        <v>1032</v>
      </c>
      <c r="C175" s="729"/>
      <c r="D175" s="729"/>
      <c r="E175" s="729"/>
      <c r="F175" s="729"/>
      <c r="G175" s="729"/>
      <c r="H175" s="730"/>
    </row>
    <row r="176" spans="1:8" s="378" customFormat="1" ht="25.5" thickTop="1" thickBot="1" x14ac:dyDescent="0.25">
      <c r="A176" s="376"/>
      <c r="B176" s="377" t="s">
        <v>291</v>
      </c>
      <c r="C176" s="377" t="s">
        <v>1033</v>
      </c>
      <c r="D176" s="261" t="s">
        <v>1034</v>
      </c>
      <c r="E176" s="377" t="s">
        <v>1035</v>
      </c>
      <c r="F176" s="261" t="s">
        <v>1036</v>
      </c>
      <c r="G176" s="112"/>
      <c r="H176" s="112"/>
    </row>
    <row r="177" spans="1:8" s="378" customFormat="1" ht="13.5" thickTop="1" x14ac:dyDescent="0.2">
      <c r="A177" s="468"/>
      <c r="B177" s="469"/>
      <c r="C177" s="277"/>
      <c r="D177" s="470"/>
      <c r="E177" s="471"/>
      <c r="F177" s="469"/>
      <c r="G177" s="277"/>
      <c r="H177" s="465"/>
    </row>
    <row r="178" spans="1:8" s="378" customFormat="1" ht="13.5" thickBot="1" x14ac:dyDescent="0.25">
      <c r="A178" s="724" t="s">
        <v>1047</v>
      </c>
      <c r="B178" s="725"/>
      <c r="C178" s="467" t="s">
        <v>1044</v>
      </c>
      <c r="D178" s="726" t="s">
        <v>1048</v>
      </c>
      <c r="E178" s="725"/>
      <c r="F178" s="727"/>
      <c r="G178" s="467" t="s">
        <v>1044</v>
      </c>
      <c r="H178" s="466"/>
    </row>
    <row r="179" spans="1:8" s="378" customFormat="1" ht="13.5" thickTop="1" x14ac:dyDescent="0.2"/>
    <row r="180" spans="1:8" s="378" customFormat="1" ht="13.5" thickBot="1" x14ac:dyDescent="0.25"/>
    <row r="181" spans="1:8" s="378" customFormat="1" ht="30" customHeight="1" thickTop="1" thickBot="1" x14ac:dyDescent="0.25">
      <c r="A181" s="617" t="s">
        <v>1055</v>
      </c>
      <c r="B181" s="618"/>
      <c r="C181" s="618"/>
      <c r="D181" s="618"/>
      <c r="E181" s="618"/>
      <c r="F181" s="618"/>
      <c r="G181" s="618"/>
      <c r="H181" s="619"/>
    </row>
    <row r="182" spans="1:8" s="378" customFormat="1" ht="14.25" thickTop="1" thickBot="1" x14ac:dyDescent="0.25">
      <c r="A182" s="376"/>
      <c r="B182" s="728" t="s">
        <v>1032</v>
      </c>
      <c r="C182" s="729"/>
      <c r="D182" s="729"/>
      <c r="E182" s="729"/>
      <c r="F182" s="729"/>
      <c r="G182" s="729"/>
      <c r="H182" s="730"/>
    </row>
    <row r="183" spans="1:8" s="378" customFormat="1" ht="25.5" thickTop="1" thickBot="1" x14ac:dyDescent="0.25">
      <c r="A183" s="376"/>
      <c r="B183" s="377" t="s">
        <v>291</v>
      </c>
      <c r="C183" s="377" t="s">
        <v>1033</v>
      </c>
      <c r="D183" s="261" t="s">
        <v>1034</v>
      </c>
      <c r="E183" s="377" t="s">
        <v>1035</v>
      </c>
      <c r="F183" s="261" t="s">
        <v>1036</v>
      </c>
      <c r="G183" s="112"/>
      <c r="H183" s="112"/>
    </row>
    <row r="184" spans="1:8" s="378" customFormat="1" ht="13.5" thickTop="1" x14ac:dyDescent="0.2">
      <c r="A184" s="468"/>
      <c r="B184" s="469"/>
      <c r="C184" s="277"/>
      <c r="D184" s="470"/>
      <c r="E184" s="471"/>
      <c r="F184" s="469"/>
      <c r="G184" s="277"/>
      <c r="H184" s="465"/>
    </row>
    <row r="185" spans="1:8" s="378" customFormat="1" ht="13.5" thickBot="1" x14ac:dyDescent="0.25">
      <c r="A185" s="724" t="s">
        <v>1047</v>
      </c>
      <c r="B185" s="725"/>
      <c r="C185" s="467" t="s">
        <v>1044</v>
      </c>
      <c r="D185" s="726" t="s">
        <v>1048</v>
      </c>
      <c r="E185" s="725"/>
      <c r="F185" s="727"/>
      <c r="G185" s="467" t="s">
        <v>1044</v>
      </c>
      <c r="H185" s="466"/>
    </row>
    <row r="186" spans="1:8" s="378" customFormat="1" ht="13.5" thickTop="1" x14ac:dyDescent="0.2"/>
    <row r="187" spans="1:8" s="378" customFormat="1" x14ac:dyDescent="0.2"/>
    <row r="188" spans="1:8" s="378" customFormat="1" ht="13.5" thickBot="1" x14ac:dyDescent="0.25"/>
    <row r="189" spans="1:8" s="378" customFormat="1" ht="30" customHeight="1" thickTop="1" thickBot="1" x14ac:dyDescent="0.25">
      <c r="A189" s="617" t="s">
        <v>1056</v>
      </c>
      <c r="B189" s="618"/>
      <c r="C189" s="618"/>
      <c r="D189" s="618"/>
      <c r="E189" s="618"/>
      <c r="F189" s="618"/>
      <c r="G189" s="618"/>
      <c r="H189" s="619"/>
    </row>
    <row r="190" spans="1:8" s="378" customFormat="1" ht="14.25" thickTop="1" thickBot="1" x14ac:dyDescent="0.25">
      <c r="A190" s="376"/>
      <c r="B190" s="728" t="s">
        <v>1032</v>
      </c>
      <c r="C190" s="729"/>
      <c r="D190" s="729"/>
      <c r="E190" s="729"/>
      <c r="F190" s="729"/>
      <c r="G190" s="729"/>
      <c r="H190" s="730"/>
    </row>
    <row r="191" spans="1:8" s="378" customFormat="1" ht="25.5" thickTop="1" thickBot="1" x14ac:dyDescent="0.25">
      <c r="A191" s="376"/>
      <c r="B191" s="377" t="s">
        <v>291</v>
      </c>
      <c r="C191" s="377" t="s">
        <v>1033</v>
      </c>
      <c r="D191" s="261" t="s">
        <v>1034</v>
      </c>
      <c r="E191" s="377" t="s">
        <v>1035</v>
      </c>
      <c r="F191" s="261" t="s">
        <v>1036</v>
      </c>
      <c r="G191" s="112"/>
      <c r="H191" s="112"/>
    </row>
    <row r="192" spans="1:8" s="117" customFormat="1" ht="13.5" thickTop="1" x14ac:dyDescent="0.2">
      <c r="A192" s="468"/>
      <c r="B192" s="469"/>
      <c r="C192" s="277"/>
      <c r="D192" s="470"/>
      <c r="E192" s="471"/>
      <c r="F192" s="469"/>
      <c r="G192" s="277"/>
      <c r="H192" s="465"/>
    </row>
    <row r="193" spans="1:9" s="117" customFormat="1" ht="13.5" thickBot="1" x14ac:dyDescent="0.25">
      <c r="A193" s="724" t="s">
        <v>1047</v>
      </c>
      <c r="B193" s="725"/>
      <c r="C193" s="467" t="s">
        <v>1044</v>
      </c>
      <c r="D193" s="726" t="s">
        <v>1048</v>
      </c>
      <c r="E193" s="725"/>
      <c r="F193" s="727"/>
      <c r="G193" s="467" t="s">
        <v>1044</v>
      </c>
      <c r="H193" s="466"/>
    </row>
    <row r="194" spans="1:9" ht="13.5" thickTop="1" x14ac:dyDescent="0.2"/>
    <row r="195" spans="1:9" ht="15" x14ac:dyDescent="0.25">
      <c r="A195" s="1" t="s">
        <v>293</v>
      </c>
    </row>
    <row r="196" spans="1:9" ht="15" x14ac:dyDescent="0.25">
      <c r="A196" s="2" t="s">
        <v>294</v>
      </c>
    </row>
    <row r="198" spans="1:9" ht="13.5" thickBot="1" x14ac:dyDescent="0.25">
      <c r="A198" s="606" t="s">
        <v>295</v>
      </c>
      <c r="B198" s="606" t="s">
        <v>1</v>
      </c>
      <c r="C198" s="606" t="s">
        <v>1</v>
      </c>
      <c r="D198" s="606" t="s">
        <v>1</v>
      </c>
      <c r="E198" s="606" t="s">
        <v>1</v>
      </c>
      <c r="F198" s="606" t="s">
        <v>1</v>
      </c>
      <c r="G198" s="606" t="s">
        <v>1</v>
      </c>
      <c r="H198" s="606" t="s">
        <v>1</v>
      </c>
      <c r="I198" s="606" t="s">
        <v>1</v>
      </c>
    </row>
    <row r="199" spans="1:9" ht="14.25" thickTop="1" thickBot="1" x14ac:dyDescent="0.25">
      <c r="A199" s="593" t="s">
        <v>0</v>
      </c>
      <c r="B199" s="593" t="s">
        <v>90</v>
      </c>
      <c r="C199" s="593" t="s">
        <v>91</v>
      </c>
      <c r="D199" s="593" t="s">
        <v>1</v>
      </c>
      <c r="E199" s="215">
        <v>4</v>
      </c>
      <c r="F199" s="593">
        <v>5</v>
      </c>
      <c r="G199" s="593"/>
      <c r="H199" s="153"/>
    </row>
    <row r="200" spans="1:9" ht="86.25" customHeight="1" thickTop="1" thickBot="1" x14ac:dyDescent="0.25">
      <c r="A200" s="593" t="s">
        <v>296</v>
      </c>
      <c r="B200" s="593" t="s">
        <v>297</v>
      </c>
      <c r="C200" s="593" t="s">
        <v>298</v>
      </c>
      <c r="D200" s="593" t="s">
        <v>1</v>
      </c>
      <c r="E200" s="215" t="s">
        <v>889</v>
      </c>
      <c r="F200" s="593" t="s">
        <v>890</v>
      </c>
      <c r="G200" s="593"/>
      <c r="H200" s="153"/>
    </row>
    <row r="201" spans="1:9" ht="14.25" thickTop="1" thickBot="1" x14ac:dyDescent="0.25">
      <c r="A201" s="521">
        <v>2204</v>
      </c>
      <c r="B201" s="521">
        <v>866</v>
      </c>
      <c r="C201" s="741">
        <v>827</v>
      </c>
      <c r="D201" s="742"/>
      <c r="E201" s="253">
        <v>0</v>
      </c>
      <c r="F201" s="743">
        <v>0</v>
      </c>
      <c r="G201" s="743"/>
      <c r="H201" s="252"/>
    </row>
    <row r="202" spans="1:9" ht="14.25" thickTop="1" thickBot="1" x14ac:dyDescent="0.25">
      <c r="A202" s="10" t="s">
        <v>299</v>
      </c>
      <c r="B202" s="10" t="s">
        <v>300</v>
      </c>
      <c r="C202" s="154"/>
      <c r="D202" s="155"/>
      <c r="E202" s="153"/>
      <c r="F202" s="153"/>
      <c r="G202" s="153"/>
      <c r="H202" s="153"/>
    </row>
    <row r="203" spans="1:9" ht="14.25" thickTop="1" thickBot="1" x14ac:dyDescent="0.25">
      <c r="A203" s="10" t="s">
        <v>301</v>
      </c>
      <c r="B203" s="10" t="s">
        <v>302</v>
      </c>
      <c r="C203" s="156"/>
      <c r="D203" s="153"/>
      <c r="E203" s="153"/>
      <c r="F203" s="153"/>
      <c r="G203" s="153"/>
      <c r="H203" s="153"/>
    </row>
    <row r="204" spans="1:9" ht="14.25" thickTop="1" thickBot="1" x14ac:dyDescent="0.25">
      <c r="A204" s="18">
        <f>+A201/C201</f>
        <v>2.6650544135429262</v>
      </c>
      <c r="B204" s="18">
        <f>+B201/C201</f>
        <v>1.0471584038694075</v>
      </c>
      <c r="C204" s="156"/>
      <c r="D204" s="153"/>
      <c r="E204" s="153"/>
      <c r="F204" s="153"/>
      <c r="G204" s="153"/>
      <c r="H204" s="153"/>
    </row>
    <row r="205" spans="1:9" ht="14.25" thickTop="1" thickBot="1" x14ac:dyDescent="0.25">
      <c r="A205" s="10" t="s">
        <v>303</v>
      </c>
      <c r="B205" s="10" t="s">
        <v>304</v>
      </c>
      <c r="C205" s="156"/>
      <c r="D205" s="153"/>
      <c r="E205" s="153"/>
      <c r="F205" s="153"/>
      <c r="G205" s="153"/>
      <c r="H205" s="153"/>
    </row>
    <row r="206" spans="1:9" ht="14.25" thickTop="1" thickBot="1" x14ac:dyDescent="0.25"/>
    <row r="207" spans="1:9" s="117" customFormat="1" ht="42" customHeight="1" thickTop="1" thickBot="1" x14ac:dyDescent="0.25">
      <c r="A207" s="306" t="s">
        <v>826</v>
      </c>
      <c r="B207" s="103" t="s">
        <v>825</v>
      </c>
      <c r="C207" s="103" t="s">
        <v>816</v>
      </c>
    </row>
    <row r="208" spans="1:9" s="117" customFormat="1" ht="27.75" customHeight="1" thickTop="1" x14ac:dyDescent="0.2">
      <c r="A208" s="366" t="s">
        <v>817</v>
      </c>
      <c r="B208" s="161" t="s">
        <v>394</v>
      </c>
      <c r="C208" s="162">
        <v>1</v>
      </c>
    </row>
    <row r="209" spans="1:7" s="117" customFormat="1" ht="27" customHeight="1" x14ac:dyDescent="0.2">
      <c r="A209" s="367" t="s">
        <v>818</v>
      </c>
      <c r="B209" s="157" t="s">
        <v>395</v>
      </c>
      <c r="C209" s="158"/>
    </row>
    <row r="210" spans="1:7" s="117" customFormat="1" ht="39.75" customHeight="1" x14ac:dyDescent="0.2">
      <c r="A210" s="367" t="s">
        <v>819</v>
      </c>
      <c r="B210" s="157" t="s">
        <v>395</v>
      </c>
      <c r="C210" s="158"/>
    </row>
    <row r="211" spans="1:7" s="117" customFormat="1" ht="36.75" customHeight="1" x14ac:dyDescent="0.2">
      <c r="A211" s="367" t="s">
        <v>820</v>
      </c>
      <c r="B211" s="157" t="s">
        <v>395</v>
      </c>
      <c r="C211" s="158"/>
    </row>
    <row r="212" spans="1:7" s="117" customFormat="1" ht="33.75" customHeight="1" x14ac:dyDescent="0.2">
      <c r="A212" s="367" t="s">
        <v>821</v>
      </c>
      <c r="B212" s="157" t="s">
        <v>395</v>
      </c>
      <c r="C212" s="158"/>
    </row>
    <row r="213" spans="1:7" s="117" customFormat="1" x14ac:dyDescent="0.2">
      <c r="A213" s="367" t="s">
        <v>822</v>
      </c>
      <c r="B213" s="157" t="s">
        <v>395</v>
      </c>
      <c r="C213" s="158"/>
    </row>
    <row r="214" spans="1:7" s="117" customFormat="1" ht="26.25" customHeight="1" x14ac:dyDescent="0.2">
      <c r="A214" s="367" t="s">
        <v>823</v>
      </c>
      <c r="B214" s="157" t="s">
        <v>395</v>
      </c>
      <c r="C214" s="158"/>
    </row>
    <row r="215" spans="1:7" s="117" customFormat="1" ht="29.25" customHeight="1" thickBot="1" x14ac:dyDescent="0.25">
      <c r="A215" s="368" t="s">
        <v>824</v>
      </c>
      <c r="B215" s="159" t="s">
        <v>395</v>
      </c>
      <c r="C215" s="160"/>
    </row>
    <row r="216" spans="1:7" s="117" customFormat="1" ht="13.5" thickTop="1" x14ac:dyDescent="0.2"/>
    <row r="217" spans="1:7" s="117" customFormat="1" x14ac:dyDescent="0.2"/>
    <row r="219" spans="1:7" ht="15" x14ac:dyDescent="0.25">
      <c r="A219" s="393" t="s">
        <v>305</v>
      </c>
      <c r="B219" s="472"/>
      <c r="C219" s="244"/>
      <c r="D219" s="244"/>
      <c r="E219" s="244"/>
      <c r="F219" s="244"/>
      <c r="G219" s="244"/>
    </row>
    <row r="220" spans="1:7" ht="15" x14ac:dyDescent="0.25">
      <c r="A220" s="394" t="s">
        <v>306</v>
      </c>
      <c r="B220" s="244"/>
      <c r="C220" s="244"/>
      <c r="D220" s="244"/>
      <c r="E220" s="244"/>
      <c r="F220" s="244"/>
      <c r="G220" s="244"/>
    </row>
    <row r="221" spans="1:7" x14ac:dyDescent="0.2">
      <c r="A221" s="244"/>
      <c r="B221" s="244"/>
      <c r="C221" s="244"/>
      <c r="D221" s="244"/>
      <c r="E221" s="244"/>
      <c r="F221" s="244"/>
      <c r="G221" s="244"/>
    </row>
    <row r="222" spans="1:7" ht="13.5" thickBot="1" x14ac:dyDescent="0.25">
      <c r="A222" s="740" t="s">
        <v>307</v>
      </c>
      <c r="B222" s="740"/>
      <c r="C222" s="740"/>
      <c r="D222" s="263"/>
      <c r="E222" s="244"/>
      <c r="F222" s="244"/>
      <c r="G222" s="244"/>
    </row>
    <row r="223" spans="1:7" ht="14.25" thickTop="1" thickBot="1" x14ac:dyDescent="0.25">
      <c r="A223" s="374" t="s">
        <v>0</v>
      </c>
      <c r="B223" s="374" t="s">
        <v>90</v>
      </c>
      <c r="C223" s="707" t="s">
        <v>308</v>
      </c>
      <c r="D223" s="244"/>
      <c r="E223" s="244"/>
      <c r="F223" s="244"/>
      <c r="G223" s="244"/>
    </row>
    <row r="224" spans="1:7" ht="62.1" customHeight="1" thickTop="1" thickBot="1" x14ac:dyDescent="0.25">
      <c r="A224" s="221" t="s">
        <v>309</v>
      </c>
      <c r="B224" s="221" t="s">
        <v>310</v>
      </c>
      <c r="C224" s="739"/>
      <c r="D224" s="244"/>
      <c r="E224" s="244"/>
      <c r="F224" s="244"/>
      <c r="G224" s="244"/>
    </row>
    <row r="225" spans="1:7" ht="14.25" thickTop="1" thickBot="1" x14ac:dyDescent="0.25">
      <c r="A225" s="473">
        <f>+C201</f>
        <v>827</v>
      </c>
      <c r="B225" s="474">
        <f>+INFORMACIÓN!D65</f>
        <v>6</v>
      </c>
      <c r="C225" s="669">
        <f>+A225/B225</f>
        <v>137.83333333333334</v>
      </c>
      <c r="D225" s="244"/>
      <c r="E225" s="244"/>
      <c r="F225" s="244"/>
      <c r="G225" s="244"/>
    </row>
    <row r="226" spans="1:7" ht="13.5" thickTop="1" x14ac:dyDescent="0.2">
      <c r="A226" s="244"/>
      <c r="B226" s="244"/>
      <c r="C226" s="244"/>
      <c r="D226" s="244"/>
      <c r="E226" s="244"/>
      <c r="F226" s="244"/>
      <c r="G226" s="244"/>
    </row>
  </sheetData>
  <mergeCells count="129">
    <mergeCell ref="H53:H54"/>
    <mergeCell ref="G94:G95"/>
    <mergeCell ref="A84:G84"/>
    <mergeCell ref="A83:G83"/>
    <mergeCell ref="A86:G86"/>
    <mergeCell ref="A105:H105"/>
    <mergeCell ref="A104:H104"/>
    <mergeCell ref="B94:B95"/>
    <mergeCell ref="C94:C95"/>
    <mergeCell ref="D94:D95"/>
    <mergeCell ref="E94:E95"/>
    <mergeCell ref="F94:F95"/>
    <mergeCell ref="H87:H88"/>
    <mergeCell ref="L68:P69"/>
    <mergeCell ref="A106:H106"/>
    <mergeCell ref="A110:H110"/>
    <mergeCell ref="A68:A70"/>
    <mergeCell ref="B68:D69"/>
    <mergeCell ref="A87:A88"/>
    <mergeCell ref="E68:G69"/>
    <mergeCell ref="H68:K69"/>
    <mergeCell ref="N92:N93"/>
    <mergeCell ref="O92:O93"/>
    <mergeCell ref="B87:B88"/>
    <mergeCell ref="C87:C88"/>
    <mergeCell ref="D87:D88"/>
    <mergeCell ref="E87:E88"/>
    <mergeCell ref="F87:F88"/>
    <mergeCell ref="G87:G88"/>
    <mergeCell ref="A1:I1"/>
    <mergeCell ref="B5:D5"/>
    <mergeCell ref="D7:D8"/>
    <mergeCell ref="E36:E37"/>
    <mergeCell ref="F36:F37"/>
    <mergeCell ref="A29:E29"/>
    <mergeCell ref="A30:E30"/>
    <mergeCell ref="I18:O18"/>
    <mergeCell ref="I19:O19"/>
    <mergeCell ref="B36:B37"/>
    <mergeCell ref="C36:C37"/>
    <mergeCell ref="D36:D37"/>
    <mergeCell ref="A198:I198"/>
    <mergeCell ref="F200:G200"/>
    <mergeCell ref="F199:G199"/>
    <mergeCell ref="F201:G201"/>
    <mergeCell ref="A193:B193"/>
    <mergeCell ref="A48:F48"/>
    <mergeCell ref="A50:J50"/>
    <mergeCell ref="A51:J51"/>
    <mergeCell ref="A15:I15"/>
    <mergeCell ref="A16:I16"/>
    <mergeCell ref="B33:D33"/>
    <mergeCell ref="A34:F34"/>
    <mergeCell ref="A36:A37"/>
    <mergeCell ref="A53:A54"/>
    <mergeCell ref="I53:I54"/>
    <mergeCell ref="J53:J54"/>
    <mergeCell ref="A66:P66"/>
    <mergeCell ref="A67:P67"/>
    <mergeCell ref="B53:B54"/>
    <mergeCell ref="C53:C54"/>
    <mergeCell ref="D53:D54"/>
    <mergeCell ref="E53:E54"/>
    <mergeCell ref="F53:F54"/>
    <mergeCell ref="G53:G54"/>
    <mergeCell ref="C225"/>
    <mergeCell ref="A200"/>
    <mergeCell ref="B200"/>
    <mergeCell ref="C200:D200"/>
    <mergeCell ref="C223:C224"/>
    <mergeCell ref="A222:C222"/>
    <mergeCell ref="C201:D201"/>
    <mergeCell ref="A199"/>
    <mergeCell ref="B199"/>
    <mergeCell ref="C199:D199"/>
    <mergeCell ref="A120:H120"/>
    <mergeCell ref="A121:H121"/>
    <mergeCell ref="B122:C122"/>
    <mergeCell ref="F122:H122"/>
    <mergeCell ref="B123:H123"/>
    <mergeCell ref="I87:I88"/>
    <mergeCell ref="O87:O88"/>
    <mergeCell ref="J87:J88"/>
    <mergeCell ref="K87:K88"/>
    <mergeCell ref="L87:L88"/>
    <mergeCell ref="M87:M88"/>
    <mergeCell ref="N87:N88"/>
    <mergeCell ref="B147:H147"/>
    <mergeCell ref="A150:B150"/>
    <mergeCell ref="D150:F150"/>
    <mergeCell ref="A153:H153"/>
    <mergeCell ref="B154:H154"/>
    <mergeCell ref="A143:B143"/>
    <mergeCell ref="D143:F143"/>
    <mergeCell ref="A146:H146"/>
    <mergeCell ref="A127:J127"/>
    <mergeCell ref="A139:H139"/>
    <mergeCell ref="I128:J128"/>
    <mergeCell ref="B140:H140"/>
    <mergeCell ref="A134:C134"/>
    <mergeCell ref="A135:C135"/>
    <mergeCell ref="A130:C130"/>
    <mergeCell ref="A131:C131"/>
    <mergeCell ref="A132:C132"/>
    <mergeCell ref="A133:C133"/>
    <mergeCell ref="A128:C129"/>
    <mergeCell ref="D128:E128"/>
    <mergeCell ref="F128:G128"/>
    <mergeCell ref="A167:H167"/>
    <mergeCell ref="B168:H168"/>
    <mergeCell ref="A171:B171"/>
    <mergeCell ref="D171:F171"/>
    <mergeCell ref="A174:H174"/>
    <mergeCell ref="A157:B157"/>
    <mergeCell ref="D157:F157"/>
    <mergeCell ref="A160:H160"/>
    <mergeCell ref="B161:H161"/>
    <mergeCell ref="A164:B164"/>
    <mergeCell ref="D164:F164"/>
    <mergeCell ref="A185:B185"/>
    <mergeCell ref="D185:F185"/>
    <mergeCell ref="A189:H189"/>
    <mergeCell ref="B190:H190"/>
    <mergeCell ref="D193:F193"/>
    <mergeCell ref="B175:H175"/>
    <mergeCell ref="A178:B178"/>
    <mergeCell ref="D178:F178"/>
    <mergeCell ref="A181:H181"/>
    <mergeCell ref="B182:H182"/>
  </mergeCells>
  <pageMargins left="0.55118110236220474" right="0.55118110236220474" top="0.59055118110236227" bottom="0.59055118110236227" header="0.51181102362204722" footer="0.51181102362204722"/>
  <pageSetup scale="54" orientation="landscape" horizontalDpi="300" verticalDpi="300" r:id="rId1"/>
  <headerFooter alignWithMargins="0"/>
  <rowBreaks count="1" manualBreakCount="1">
    <brk id="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587"/>
  <sheetViews>
    <sheetView topLeftCell="A175" zoomScaleNormal="100" zoomScaleSheetLayoutView="110" workbookViewId="0">
      <selection activeCell="A21" sqref="A21"/>
    </sheetView>
  </sheetViews>
  <sheetFormatPr baseColWidth="10" defaultColWidth="9.140625" defaultRowHeight="12.75" x14ac:dyDescent="0.2"/>
  <cols>
    <col min="1" max="1" width="12.7109375" customWidth="1"/>
    <col min="2" max="2" width="45.85546875" customWidth="1"/>
    <col min="3" max="3" width="12.7109375" customWidth="1"/>
    <col min="4" max="4" width="11.28515625" customWidth="1"/>
    <col min="5" max="5" width="12.42578125" customWidth="1"/>
    <col min="6" max="6" width="13.28515625" customWidth="1"/>
    <col min="7" max="7" width="12.85546875" customWidth="1"/>
    <col min="8" max="8" width="12.7109375" customWidth="1"/>
    <col min="9" max="9" width="12.85546875" customWidth="1"/>
    <col min="10" max="10" width="16.42578125" customWidth="1"/>
    <col min="11" max="11" width="13.85546875" customWidth="1"/>
    <col min="12" max="13" width="11" customWidth="1"/>
    <col min="14" max="14" width="15" customWidth="1"/>
    <col min="15" max="15" width="10" customWidth="1"/>
  </cols>
  <sheetData>
    <row r="1" spans="1:11" ht="18" x14ac:dyDescent="0.2">
      <c r="A1" s="601" t="s">
        <v>311</v>
      </c>
      <c r="B1" s="601" t="s">
        <v>1</v>
      </c>
      <c r="C1" s="601" t="s">
        <v>1</v>
      </c>
      <c r="D1" s="601" t="s">
        <v>1</v>
      </c>
      <c r="E1" s="601" t="s">
        <v>1</v>
      </c>
      <c r="F1" s="601" t="s">
        <v>1</v>
      </c>
      <c r="G1" s="601" t="s">
        <v>1</v>
      </c>
      <c r="H1" s="601" t="s">
        <v>1</v>
      </c>
      <c r="I1" s="601" t="s">
        <v>1</v>
      </c>
      <c r="J1" s="601" t="s">
        <v>1</v>
      </c>
      <c r="K1" s="601" t="s">
        <v>1</v>
      </c>
    </row>
    <row r="3" spans="1:11" ht="15" x14ac:dyDescent="0.25">
      <c r="A3" s="821" t="s">
        <v>312</v>
      </c>
      <c r="B3" s="821" t="s">
        <v>1</v>
      </c>
    </row>
    <row r="4" spans="1:11" ht="15" x14ac:dyDescent="0.25">
      <c r="A4" s="797" t="s">
        <v>313</v>
      </c>
      <c r="B4" s="797" t="s">
        <v>1</v>
      </c>
      <c r="C4" s="797" t="s">
        <v>1</v>
      </c>
      <c r="D4" s="797" t="s">
        <v>1</v>
      </c>
      <c r="E4" s="797" t="s">
        <v>1</v>
      </c>
      <c r="F4" s="797" t="s">
        <v>1</v>
      </c>
    </row>
    <row r="6" spans="1:11" ht="12.75" customHeight="1" x14ac:dyDescent="0.2">
      <c r="A6" s="606" t="s">
        <v>314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</row>
    <row r="7" spans="1:11" ht="13.5" customHeight="1" thickBot="1" x14ac:dyDescent="0.25">
      <c r="A7" s="740" t="s">
        <v>331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</row>
    <row r="8" spans="1:11" ht="38.1" customHeight="1" thickTop="1" thickBot="1" x14ac:dyDescent="0.25">
      <c r="A8" s="593" t="s">
        <v>189</v>
      </c>
      <c r="B8" s="593" t="s">
        <v>315</v>
      </c>
      <c r="C8" s="593" t="s">
        <v>1</v>
      </c>
      <c r="D8" s="593" t="s">
        <v>1</v>
      </c>
      <c r="E8" s="617" t="s">
        <v>758</v>
      </c>
      <c r="F8" s="619"/>
      <c r="G8" s="617" t="s">
        <v>759</v>
      </c>
      <c r="H8" s="619"/>
      <c r="I8" s="593" t="s">
        <v>760</v>
      </c>
      <c r="J8" s="593" t="s">
        <v>761</v>
      </c>
      <c r="K8" s="593" t="s">
        <v>762</v>
      </c>
    </row>
    <row r="9" spans="1:11" ht="38.1" customHeight="1" thickTop="1" thickBot="1" x14ac:dyDescent="0.25">
      <c r="A9" s="593" t="s">
        <v>1</v>
      </c>
      <c r="B9" s="593" t="s">
        <v>1</v>
      </c>
      <c r="C9" s="593" t="s">
        <v>1</v>
      </c>
      <c r="D9" s="593" t="s">
        <v>1</v>
      </c>
      <c r="E9" s="73" t="s">
        <v>394</v>
      </c>
      <c r="F9" s="73" t="s">
        <v>395</v>
      </c>
      <c r="G9" s="10">
        <v>1</v>
      </c>
      <c r="H9" s="10">
        <v>2</v>
      </c>
      <c r="I9" s="593"/>
      <c r="J9" s="593"/>
      <c r="K9" s="593"/>
    </row>
    <row r="10" spans="1:11" ht="13.5" thickTop="1" x14ac:dyDescent="0.2">
      <c r="A10" s="732" t="s">
        <v>0</v>
      </c>
      <c r="B10" s="732" t="s">
        <v>1129</v>
      </c>
      <c r="C10" s="732"/>
      <c r="D10" s="732"/>
      <c r="E10" s="732"/>
      <c r="F10" s="732"/>
      <c r="G10" s="732"/>
      <c r="H10" s="830"/>
      <c r="I10" s="828"/>
      <c r="J10" s="829"/>
      <c r="K10" s="109"/>
    </row>
    <row r="11" spans="1:11" x14ac:dyDescent="0.2">
      <c r="A11" s="731" t="s">
        <v>90</v>
      </c>
      <c r="B11" s="731"/>
      <c r="C11" s="731"/>
      <c r="D11" s="731"/>
      <c r="E11" s="731"/>
      <c r="F11" s="731"/>
      <c r="G11" s="731"/>
      <c r="H11" s="785"/>
      <c r="I11" s="827"/>
      <c r="J11" s="110"/>
      <c r="K11" s="110"/>
    </row>
    <row r="12" spans="1:11" x14ac:dyDescent="0.2">
      <c r="A12" s="731" t="s">
        <v>91</v>
      </c>
      <c r="B12" s="731"/>
      <c r="C12" s="731"/>
      <c r="D12" s="731"/>
      <c r="E12" s="731"/>
      <c r="F12" s="731"/>
      <c r="G12" s="731"/>
      <c r="H12" s="785"/>
      <c r="I12" s="827"/>
      <c r="J12" s="110"/>
      <c r="K12" s="110"/>
    </row>
    <row r="13" spans="1:11" x14ac:dyDescent="0.2">
      <c r="A13" s="731" t="s">
        <v>92</v>
      </c>
      <c r="B13" s="731"/>
      <c r="C13" s="731"/>
      <c r="D13" s="731"/>
      <c r="E13" s="731"/>
      <c r="F13" s="731"/>
      <c r="G13" s="731"/>
      <c r="H13" s="785"/>
      <c r="I13" s="827"/>
      <c r="J13" s="110"/>
      <c r="K13" s="110"/>
    </row>
    <row r="14" spans="1:11" x14ac:dyDescent="0.2">
      <c r="A14" s="731" t="s">
        <v>93</v>
      </c>
      <c r="B14" s="731"/>
      <c r="C14" s="731"/>
      <c r="D14" s="731"/>
      <c r="E14" s="731"/>
      <c r="F14" s="731"/>
      <c r="G14" s="731"/>
      <c r="H14" s="785"/>
      <c r="I14" s="827"/>
      <c r="J14" s="110"/>
      <c r="K14" s="110"/>
    </row>
    <row r="15" spans="1:11" x14ac:dyDescent="0.2">
      <c r="A15" s="731" t="s">
        <v>94</v>
      </c>
      <c r="B15" s="731"/>
      <c r="C15" s="731"/>
      <c r="D15" s="731"/>
      <c r="E15" s="731"/>
      <c r="F15" s="731"/>
      <c r="G15" s="731"/>
      <c r="H15" s="785"/>
      <c r="I15" s="827"/>
      <c r="J15" s="110"/>
      <c r="K15" s="110"/>
    </row>
    <row r="16" spans="1:11" x14ac:dyDescent="0.2">
      <c r="A16" s="731" t="s">
        <v>95</v>
      </c>
      <c r="B16" s="731"/>
      <c r="C16" s="731"/>
      <c r="D16" s="731"/>
      <c r="E16" s="731"/>
      <c r="F16" s="731"/>
      <c r="G16" s="731"/>
      <c r="H16" s="785"/>
      <c r="I16" s="827"/>
      <c r="J16" s="110"/>
      <c r="K16" s="110"/>
    </row>
    <row r="17" spans="1:11" x14ac:dyDescent="0.2">
      <c r="A17" s="731" t="s">
        <v>123</v>
      </c>
      <c r="B17" s="731"/>
      <c r="C17" s="731"/>
      <c r="D17" s="731"/>
      <c r="E17" s="731"/>
      <c r="F17" s="731"/>
      <c r="G17" s="731"/>
      <c r="H17" s="785"/>
      <c r="I17" s="827"/>
      <c r="J17" s="110"/>
      <c r="K17" s="110"/>
    </row>
    <row r="18" spans="1:11" x14ac:dyDescent="0.2">
      <c r="A18" s="731" t="s">
        <v>122</v>
      </c>
      <c r="B18" s="731"/>
      <c r="C18" s="731"/>
      <c r="D18" s="731"/>
      <c r="E18" s="731"/>
      <c r="F18" s="731"/>
      <c r="G18" s="731"/>
      <c r="H18" s="785"/>
      <c r="I18" s="827"/>
      <c r="J18" s="110"/>
      <c r="K18" s="110"/>
    </row>
    <row r="19" spans="1:11" x14ac:dyDescent="0.2">
      <c r="A19" s="731" t="s">
        <v>124</v>
      </c>
      <c r="B19" s="731"/>
      <c r="C19" s="731"/>
      <c r="D19" s="731"/>
      <c r="E19" s="731"/>
      <c r="F19" s="731"/>
      <c r="G19" s="731"/>
      <c r="H19" s="785"/>
      <c r="I19" s="827"/>
      <c r="J19" s="110"/>
      <c r="K19" s="110"/>
    </row>
    <row r="20" spans="1:11" x14ac:dyDescent="0.2">
      <c r="A20" s="731" t="s">
        <v>125</v>
      </c>
      <c r="B20" s="731"/>
      <c r="C20" s="731"/>
      <c r="D20" s="731"/>
      <c r="E20" s="731"/>
      <c r="F20" s="731"/>
      <c r="G20" s="731"/>
      <c r="H20" s="785"/>
      <c r="I20" s="827"/>
      <c r="J20" s="110"/>
      <c r="K20" s="110"/>
    </row>
    <row r="21" spans="1:11" x14ac:dyDescent="0.2">
      <c r="A21" s="731" t="s">
        <v>68</v>
      </c>
      <c r="B21" s="731"/>
      <c r="C21" s="731"/>
      <c r="D21" s="731"/>
      <c r="E21" s="731"/>
      <c r="F21" s="731"/>
      <c r="G21" s="731"/>
      <c r="H21" s="785"/>
      <c r="I21" s="827"/>
      <c r="J21" s="110"/>
      <c r="K21" s="110"/>
    </row>
    <row r="22" spans="1:11" ht="13.5" thickBot="1" x14ac:dyDescent="0.25">
      <c r="A22" s="731">
        <v>3</v>
      </c>
      <c r="B22" s="731"/>
      <c r="C22" s="731"/>
      <c r="D22" s="731"/>
      <c r="E22" s="731"/>
      <c r="F22" s="731"/>
      <c r="G22" s="731"/>
      <c r="H22" s="785"/>
      <c r="I22" s="826"/>
      <c r="J22" s="111"/>
      <c r="K22" s="111"/>
    </row>
    <row r="23" spans="1:11" ht="14.25" thickTop="1" thickBot="1" x14ac:dyDescent="0.25">
      <c r="A23" s="593" t="s">
        <v>20</v>
      </c>
      <c r="B23" s="593" t="s">
        <v>195</v>
      </c>
      <c r="C23" s="593" t="s">
        <v>1</v>
      </c>
      <c r="D23" s="593" t="s">
        <v>1</v>
      </c>
      <c r="E23" s="593">
        <f>SUM(E10:E22)</f>
        <v>0</v>
      </c>
      <c r="F23" s="73">
        <f>SUM(F10:F22)</f>
        <v>0</v>
      </c>
      <c r="G23" s="35">
        <f>SUM(G10:G22)</f>
        <v>0</v>
      </c>
      <c r="H23" s="73">
        <f>SUM(H10:H22)</f>
        <v>0</v>
      </c>
      <c r="I23" s="593"/>
      <c r="J23" s="593"/>
      <c r="K23" s="593"/>
    </row>
    <row r="24" spans="1:11" ht="14.25" thickTop="1" thickBot="1" x14ac:dyDescent="0.25">
      <c r="A24" s="593" t="s">
        <v>20</v>
      </c>
      <c r="B24" s="593" t="s">
        <v>237</v>
      </c>
      <c r="C24" s="593" t="s">
        <v>1</v>
      </c>
      <c r="D24" s="593" t="s">
        <v>1</v>
      </c>
      <c r="E24" s="593" t="s">
        <v>320</v>
      </c>
      <c r="F24" s="115"/>
      <c r="G24" s="115" t="s">
        <v>327</v>
      </c>
      <c r="H24" s="115"/>
      <c r="I24" s="669"/>
      <c r="J24" s="669"/>
      <c r="K24" s="669"/>
    </row>
    <row r="25" spans="1:11" ht="14.25" thickTop="1" thickBot="1" x14ac:dyDescent="0.25">
      <c r="A25" s="593" t="s">
        <v>20</v>
      </c>
      <c r="B25" s="593" t="s">
        <v>20</v>
      </c>
      <c r="C25" s="593" t="s">
        <v>1</v>
      </c>
      <c r="D25" s="593" t="s">
        <v>1</v>
      </c>
      <c r="E25" s="669">
        <f>+E23/A22*100</f>
        <v>0</v>
      </c>
      <c r="F25" s="116"/>
      <c r="G25" s="116">
        <f>+G23/A22*100</f>
        <v>0</v>
      </c>
      <c r="H25" s="593" t="s">
        <v>20</v>
      </c>
      <c r="I25" s="94" t="s">
        <v>20</v>
      </c>
      <c r="J25" s="94"/>
      <c r="K25" s="54"/>
    </row>
    <row r="26" spans="1:11" s="121" customFormat="1" ht="13.5" thickTop="1" x14ac:dyDescent="0.2">
      <c r="A26" s="151"/>
      <c r="B26" s="151"/>
      <c r="C26" s="151"/>
      <c r="D26" s="151"/>
      <c r="E26" s="108"/>
      <c r="F26" s="108"/>
      <c r="G26" s="108"/>
      <c r="H26" s="151"/>
      <c r="I26" s="153"/>
      <c r="J26" s="153"/>
      <c r="K26" s="175"/>
    </row>
    <row r="27" spans="1:11" s="121" customFormat="1" x14ac:dyDescent="0.2">
      <c r="A27" s="151"/>
      <c r="B27" s="151"/>
      <c r="C27" s="151"/>
      <c r="D27" s="151"/>
      <c r="E27" s="108"/>
      <c r="F27" s="108"/>
      <c r="G27" s="108"/>
      <c r="H27" s="151"/>
      <c r="I27" s="153"/>
      <c r="J27" s="153"/>
      <c r="K27" s="175"/>
    </row>
    <row r="28" spans="1:11" x14ac:dyDescent="0.2">
      <c r="A28" s="606" t="s">
        <v>321</v>
      </c>
      <c r="B28" s="606" t="s">
        <v>1</v>
      </c>
      <c r="C28" s="606" t="s">
        <v>1</v>
      </c>
      <c r="D28" s="606" t="s">
        <v>1</v>
      </c>
      <c r="E28" s="606" t="s">
        <v>1</v>
      </c>
      <c r="F28" s="606" t="s">
        <v>1</v>
      </c>
      <c r="G28" s="606" t="s">
        <v>1</v>
      </c>
      <c r="H28" s="606" t="s">
        <v>1</v>
      </c>
      <c r="I28" s="606" t="s">
        <v>1</v>
      </c>
      <c r="J28" s="606" t="s">
        <v>1</v>
      </c>
    </row>
    <row r="29" spans="1:11" ht="18.75" customHeight="1" thickBot="1" x14ac:dyDescent="0.25">
      <c r="A29" s="606" t="s">
        <v>333</v>
      </c>
      <c r="B29" s="606" t="s">
        <v>1</v>
      </c>
      <c r="C29" s="606" t="s">
        <v>1</v>
      </c>
      <c r="D29" s="606" t="s">
        <v>1</v>
      </c>
      <c r="E29" s="606" t="s">
        <v>1</v>
      </c>
      <c r="F29" s="606" t="s">
        <v>1</v>
      </c>
      <c r="G29" s="606" t="s">
        <v>1</v>
      </c>
      <c r="H29" s="606" t="s">
        <v>1</v>
      </c>
      <c r="I29" s="606" t="s">
        <v>1</v>
      </c>
      <c r="J29" s="606" t="s">
        <v>1</v>
      </c>
    </row>
    <row r="30" spans="1:11" ht="38.1" customHeight="1" thickTop="1" thickBot="1" x14ac:dyDescent="0.25">
      <c r="A30" s="593" t="s">
        <v>189</v>
      </c>
      <c r="B30" s="593" t="s">
        <v>315</v>
      </c>
      <c r="C30" s="593" t="s">
        <v>1</v>
      </c>
      <c r="D30" s="593" t="s">
        <v>1</v>
      </c>
      <c r="E30" s="593" t="s">
        <v>322</v>
      </c>
      <c r="F30" s="593" t="s">
        <v>323</v>
      </c>
      <c r="G30" s="593" t="s">
        <v>324</v>
      </c>
      <c r="H30" s="617" t="s">
        <v>325</v>
      </c>
      <c r="I30" s="618"/>
      <c r="J30" s="156"/>
    </row>
    <row r="31" spans="1:11" ht="14.25" thickTop="1" thickBot="1" x14ac:dyDescent="0.25">
      <c r="A31" s="593" t="s">
        <v>1</v>
      </c>
      <c r="B31" s="593" t="s">
        <v>1</v>
      </c>
      <c r="C31" s="593" t="s">
        <v>1</v>
      </c>
      <c r="D31" s="593" t="s">
        <v>1</v>
      </c>
      <c r="E31" s="593" t="s">
        <v>1</v>
      </c>
      <c r="F31" s="593" t="s">
        <v>1</v>
      </c>
      <c r="G31" s="593" t="s">
        <v>1</v>
      </c>
      <c r="H31" s="593" t="s">
        <v>0</v>
      </c>
      <c r="I31" s="617" t="s">
        <v>90</v>
      </c>
      <c r="J31" s="822"/>
    </row>
    <row r="32" spans="1:11" ht="13.5" thickTop="1" x14ac:dyDescent="0.2">
      <c r="A32" s="731" t="s">
        <v>0</v>
      </c>
      <c r="B32" s="731" t="s">
        <v>1129</v>
      </c>
      <c r="C32" s="731"/>
      <c r="D32" s="731"/>
      <c r="E32" s="731"/>
      <c r="F32" s="731"/>
      <c r="G32" s="731"/>
      <c r="H32" s="731"/>
      <c r="I32" s="785"/>
      <c r="J32" s="756"/>
    </row>
    <row r="33" spans="1:12" x14ac:dyDescent="0.2">
      <c r="A33" s="731" t="s">
        <v>90</v>
      </c>
      <c r="B33" s="731"/>
      <c r="C33" s="731"/>
      <c r="D33" s="731"/>
      <c r="E33" s="731"/>
      <c r="F33" s="731"/>
      <c r="G33" s="731"/>
      <c r="H33" s="731"/>
      <c r="I33" s="785"/>
      <c r="J33" s="756"/>
    </row>
    <row r="34" spans="1:12" x14ac:dyDescent="0.2">
      <c r="A34" s="731" t="s">
        <v>91</v>
      </c>
      <c r="B34" s="731"/>
      <c r="C34" s="731"/>
      <c r="D34" s="731"/>
      <c r="E34" s="731"/>
      <c r="F34" s="731"/>
      <c r="G34" s="731"/>
      <c r="H34" s="731"/>
      <c r="I34" s="785"/>
      <c r="J34" s="756"/>
    </row>
    <row r="35" spans="1:12" x14ac:dyDescent="0.2">
      <c r="A35" s="731" t="s">
        <v>92</v>
      </c>
      <c r="B35" s="731"/>
      <c r="C35" s="731"/>
      <c r="D35" s="731"/>
      <c r="E35" s="731"/>
      <c r="F35" s="731"/>
      <c r="G35" s="731"/>
      <c r="H35" s="731"/>
      <c r="I35" s="785"/>
      <c r="J35" s="756"/>
    </row>
    <row r="36" spans="1:12" x14ac:dyDescent="0.2">
      <c r="A36" s="731" t="s">
        <v>93</v>
      </c>
      <c r="B36" s="731"/>
      <c r="C36" s="731"/>
      <c r="D36" s="731"/>
      <c r="E36" s="731"/>
      <c r="F36" s="731"/>
      <c r="G36" s="731"/>
      <c r="H36" s="731"/>
      <c r="I36" s="785"/>
      <c r="J36" s="756"/>
    </row>
    <row r="37" spans="1:12" x14ac:dyDescent="0.2">
      <c r="A37" s="731" t="s">
        <v>94</v>
      </c>
      <c r="B37" s="731"/>
      <c r="C37" s="731"/>
      <c r="D37" s="731"/>
      <c r="E37" s="731"/>
      <c r="F37" s="731"/>
      <c r="G37" s="731"/>
      <c r="H37" s="731"/>
      <c r="I37" s="785"/>
      <c r="J37" s="756"/>
    </row>
    <row r="38" spans="1:12" x14ac:dyDescent="0.2">
      <c r="A38" s="731" t="s">
        <v>95</v>
      </c>
      <c r="B38" s="731"/>
      <c r="C38" s="731"/>
      <c r="D38" s="731"/>
      <c r="E38" s="731"/>
      <c r="F38" s="731"/>
      <c r="G38" s="731"/>
      <c r="H38" s="731"/>
      <c r="I38" s="785"/>
      <c r="J38" s="756"/>
    </row>
    <row r="39" spans="1:12" x14ac:dyDescent="0.2">
      <c r="A39" s="731" t="s">
        <v>123</v>
      </c>
      <c r="B39" s="731"/>
      <c r="C39" s="731"/>
      <c r="D39" s="731"/>
      <c r="E39" s="731"/>
      <c r="F39" s="731"/>
      <c r="G39" s="731"/>
      <c r="H39" s="731"/>
      <c r="I39" s="785"/>
      <c r="J39" s="756"/>
    </row>
    <row r="40" spans="1:12" x14ac:dyDescent="0.2">
      <c r="A40" s="731" t="s">
        <v>122</v>
      </c>
      <c r="B40" s="731"/>
      <c r="C40" s="731"/>
      <c r="D40" s="731"/>
      <c r="E40" s="731"/>
      <c r="F40" s="731"/>
      <c r="G40" s="731"/>
      <c r="H40" s="731"/>
      <c r="I40" s="785"/>
      <c r="J40" s="756"/>
    </row>
    <row r="41" spans="1:12" x14ac:dyDescent="0.2">
      <c r="A41" s="731" t="s">
        <v>124</v>
      </c>
      <c r="B41" s="731"/>
      <c r="C41" s="731"/>
      <c r="D41" s="731"/>
      <c r="E41" s="731"/>
      <c r="F41" s="731"/>
      <c r="G41" s="731"/>
      <c r="H41" s="731"/>
      <c r="I41" s="785"/>
      <c r="J41" s="756"/>
    </row>
    <row r="42" spans="1:12" x14ac:dyDescent="0.2">
      <c r="A42" s="731" t="s">
        <v>125</v>
      </c>
      <c r="B42" s="731"/>
      <c r="C42" s="731"/>
      <c r="D42" s="731"/>
      <c r="E42" s="731"/>
      <c r="F42" s="731"/>
      <c r="G42" s="731"/>
      <c r="H42" s="731"/>
      <c r="I42" s="785"/>
      <c r="J42" s="756"/>
    </row>
    <row r="43" spans="1:12" x14ac:dyDescent="0.2">
      <c r="A43" s="731" t="s">
        <v>68</v>
      </c>
      <c r="B43" s="731"/>
      <c r="C43" s="731"/>
      <c r="D43" s="731"/>
      <c r="E43" s="731"/>
      <c r="F43" s="731"/>
      <c r="G43" s="731"/>
      <c r="H43" s="731"/>
      <c r="I43" s="785"/>
      <c r="J43" s="756"/>
    </row>
    <row r="44" spans="1:12" ht="13.5" thickBot="1" x14ac:dyDescent="0.25">
      <c r="A44" s="731" t="s">
        <v>126</v>
      </c>
      <c r="B44" s="731"/>
      <c r="C44" s="731"/>
      <c r="D44" s="731"/>
      <c r="E44" s="731"/>
      <c r="F44" s="731"/>
      <c r="G44" s="731"/>
      <c r="H44" s="731"/>
      <c r="I44" s="785"/>
      <c r="J44" s="756"/>
    </row>
    <row r="45" spans="1:12" ht="14.25" thickTop="1" thickBot="1" x14ac:dyDescent="0.25">
      <c r="A45" s="593" t="s">
        <v>20</v>
      </c>
      <c r="B45" s="593" t="s">
        <v>195</v>
      </c>
      <c r="C45" s="593" t="s">
        <v>1</v>
      </c>
      <c r="D45" s="593" t="s">
        <v>1</v>
      </c>
      <c r="E45" s="593">
        <f t="shared" ref="E45:I45" si="0">SUM(E32:E44)</f>
        <v>0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19">
        <f t="shared" si="0"/>
        <v>0</v>
      </c>
      <c r="J45" s="171"/>
    </row>
    <row r="46" spans="1:12" ht="14.25" thickTop="1" thickBot="1" x14ac:dyDescent="0.25">
      <c r="A46" s="593" t="s">
        <v>20</v>
      </c>
      <c r="B46" s="593" t="s">
        <v>237</v>
      </c>
      <c r="C46" s="593" t="s">
        <v>1</v>
      </c>
      <c r="D46" s="593" t="s">
        <v>1</v>
      </c>
      <c r="E46" s="593" t="s">
        <v>20</v>
      </c>
      <c r="F46" s="593" t="s">
        <v>20</v>
      </c>
      <c r="G46" s="593" t="s">
        <v>326</v>
      </c>
      <c r="H46" s="115" t="s">
        <v>827</v>
      </c>
      <c r="I46" s="617" t="s">
        <v>20</v>
      </c>
      <c r="J46" s="822"/>
    </row>
    <row r="47" spans="1:12" ht="14.25" thickTop="1" thickBot="1" x14ac:dyDescent="0.25">
      <c r="A47" s="593" t="s">
        <v>20</v>
      </c>
      <c r="B47" s="593" t="s">
        <v>20</v>
      </c>
      <c r="C47" s="593" t="s">
        <v>1</v>
      </c>
      <c r="D47" s="593" t="s">
        <v>1</v>
      </c>
      <c r="E47" s="593" t="s">
        <v>20</v>
      </c>
      <c r="F47" s="669"/>
      <c r="G47" s="669" t="e">
        <f>+G45/E45*100</f>
        <v>#DIV/0!</v>
      </c>
      <c r="H47" s="669" t="e">
        <f>+H45/E45*100</f>
        <v>#DIV/0!</v>
      </c>
      <c r="I47" s="728" t="e">
        <f>+I45/E45*100</f>
        <v>#DIV/0!</v>
      </c>
      <c r="J47" s="825"/>
      <c r="L47" s="42"/>
    </row>
    <row r="48" spans="1:12" s="117" customFormat="1" ht="13.5" thickTop="1" x14ac:dyDescent="0.2">
      <c r="A48" s="106"/>
      <c r="B48" s="106"/>
      <c r="C48" s="106"/>
      <c r="D48" s="106"/>
      <c r="E48" s="106"/>
      <c r="F48" s="108"/>
      <c r="G48" s="108"/>
      <c r="H48" s="108"/>
      <c r="I48" s="108"/>
      <c r="J48" s="108"/>
      <c r="L48" s="42"/>
    </row>
    <row r="49" spans="1:10" x14ac:dyDescent="0.2">
      <c r="A49" s="606" t="s">
        <v>328</v>
      </c>
      <c r="B49" s="606" t="s">
        <v>1</v>
      </c>
      <c r="C49" s="606" t="s">
        <v>1</v>
      </c>
      <c r="D49" s="606" t="s">
        <v>1</v>
      </c>
      <c r="E49" s="606" t="s">
        <v>1</v>
      </c>
      <c r="F49" s="606" t="s">
        <v>1</v>
      </c>
      <c r="G49" s="606" t="s">
        <v>1</v>
      </c>
      <c r="H49" s="606" t="s">
        <v>1</v>
      </c>
      <c r="I49" s="606" t="s">
        <v>1</v>
      </c>
      <c r="J49" s="606" t="s">
        <v>1</v>
      </c>
    </row>
    <row r="50" spans="1:10" ht="13.5" thickBot="1" x14ac:dyDescent="0.25">
      <c r="A50" s="606" t="s">
        <v>939</v>
      </c>
      <c r="B50" s="606" t="s">
        <v>1</v>
      </c>
      <c r="C50" s="606" t="s">
        <v>1</v>
      </c>
      <c r="D50" s="606" t="s">
        <v>1</v>
      </c>
      <c r="E50" s="606" t="s">
        <v>1</v>
      </c>
      <c r="F50" s="606" t="s">
        <v>1</v>
      </c>
      <c r="G50" s="606" t="s">
        <v>1</v>
      </c>
      <c r="H50" s="606" t="s">
        <v>1</v>
      </c>
      <c r="I50" s="606" t="s">
        <v>1</v>
      </c>
      <c r="J50" s="606" t="s">
        <v>1</v>
      </c>
    </row>
    <row r="51" spans="1:10" ht="38.1" customHeight="1" thickTop="1" thickBot="1" x14ac:dyDescent="0.25">
      <c r="A51" s="593" t="s">
        <v>189</v>
      </c>
      <c r="B51" s="593" t="s">
        <v>315</v>
      </c>
      <c r="C51" s="593" t="s">
        <v>1</v>
      </c>
      <c r="D51" s="593" t="s">
        <v>1</v>
      </c>
      <c r="E51" s="593" t="s">
        <v>316</v>
      </c>
      <c r="F51" s="617" t="s">
        <v>317</v>
      </c>
      <c r="G51" s="619"/>
      <c r="H51" s="593" t="s">
        <v>318</v>
      </c>
      <c r="I51" s="593" t="s">
        <v>319</v>
      </c>
    </row>
    <row r="52" spans="1:10" ht="38.1" customHeight="1" thickTop="1" thickBot="1" x14ac:dyDescent="0.25">
      <c r="A52" s="593" t="s">
        <v>1</v>
      </c>
      <c r="B52" s="593" t="s">
        <v>1</v>
      </c>
      <c r="C52" s="593" t="s">
        <v>1</v>
      </c>
      <c r="D52" s="593" t="s">
        <v>1</v>
      </c>
      <c r="E52" s="593" t="s">
        <v>1</v>
      </c>
      <c r="F52" s="10" t="s">
        <v>0</v>
      </c>
      <c r="G52" s="10" t="s">
        <v>90</v>
      </c>
      <c r="H52" s="593" t="s">
        <v>1</v>
      </c>
      <c r="I52" s="593" t="s">
        <v>1</v>
      </c>
    </row>
    <row r="53" spans="1:10" ht="18.75" customHeight="1" thickTop="1" x14ac:dyDescent="0.2">
      <c r="A53" s="4">
        <v>1</v>
      </c>
      <c r="B53" s="731"/>
      <c r="C53" s="731"/>
      <c r="D53" s="731"/>
      <c r="E53" s="4"/>
      <c r="F53" s="4"/>
      <c r="G53" s="4"/>
      <c r="H53" s="124"/>
      <c r="I53" s="95"/>
      <c r="J53" s="152"/>
    </row>
    <row r="54" spans="1:10" ht="18.75" customHeight="1" x14ac:dyDescent="0.2">
      <c r="A54" s="4">
        <v>2</v>
      </c>
      <c r="B54" s="731"/>
      <c r="C54" s="731"/>
      <c r="D54" s="731"/>
      <c r="E54" s="4"/>
      <c r="F54" s="4"/>
      <c r="G54" s="4"/>
      <c r="H54" s="124"/>
      <c r="I54" s="96"/>
      <c r="J54" s="152"/>
    </row>
    <row r="55" spans="1:10" ht="13.5" thickBot="1" x14ac:dyDescent="0.25">
      <c r="A55" s="731">
        <v>3</v>
      </c>
      <c r="B55" s="731"/>
      <c r="C55" s="731"/>
      <c r="D55" s="731"/>
      <c r="E55" s="731"/>
      <c r="F55" s="731"/>
      <c r="G55" s="731"/>
      <c r="H55" s="785"/>
      <c r="I55" s="824"/>
      <c r="J55" s="757"/>
    </row>
    <row r="56" spans="1:10" ht="14.25" thickTop="1" thickBot="1" x14ac:dyDescent="0.25">
      <c r="A56" s="593" t="s">
        <v>20</v>
      </c>
      <c r="B56" s="593" t="s">
        <v>195</v>
      </c>
      <c r="C56" s="593" t="s">
        <v>1</v>
      </c>
      <c r="D56" s="593" t="s">
        <v>1</v>
      </c>
      <c r="E56" s="593">
        <f>SUM(E53:E55)</f>
        <v>0</v>
      </c>
      <c r="F56" s="16">
        <f>SUM(F53:F55)</f>
        <v>0</v>
      </c>
      <c r="G56" s="16">
        <f>SUM(G53:G55)</f>
        <v>0</v>
      </c>
      <c r="H56" s="119"/>
      <c r="I56" s="94" t="s">
        <v>20</v>
      </c>
      <c r="J56" s="153"/>
    </row>
    <row r="57" spans="1:10" ht="14.25" thickTop="1" thickBot="1" x14ac:dyDescent="0.25">
      <c r="A57" s="593" t="s">
        <v>20</v>
      </c>
      <c r="B57" s="593" t="s">
        <v>237</v>
      </c>
      <c r="C57" s="593" t="s">
        <v>1</v>
      </c>
      <c r="D57" s="593" t="s">
        <v>1</v>
      </c>
      <c r="E57" s="593" t="s">
        <v>320</v>
      </c>
      <c r="F57" s="118" t="s">
        <v>327</v>
      </c>
      <c r="G57" s="593" t="s">
        <v>20</v>
      </c>
      <c r="H57" s="617"/>
      <c r="I57" s="94" t="s">
        <v>20</v>
      </c>
      <c r="J57" s="153"/>
    </row>
    <row r="58" spans="1:10" ht="14.25" thickTop="1" thickBot="1" x14ac:dyDescent="0.25">
      <c r="A58" s="593" t="s">
        <v>20</v>
      </c>
      <c r="B58" s="593" t="s">
        <v>20</v>
      </c>
      <c r="C58" s="593" t="s">
        <v>1</v>
      </c>
      <c r="D58" s="593" t="s">
        <v>1</v>
      </c>
      <c r="E58" s="677">
        <f>+E56/A55*100</f>
        <v>0</v>
      </c>
      <c r="F58" s="593">
        <f>+F56/A55*100</f>
        <v>0</v>
      </c>
      <c r="G58" s="593" t="s">
        <v>20</v>
      </c>
      <c r="H58" s="617"/>
      <c r="I58" s="94" t="s">
        <v>20</v>
      </c>
      <c r="J58" s="153"/>
    </row>
    <row r="59" spans="1:10" s="121" customFormat="1" ht="13.5" thickTop="1" x14ac:dyDescent="0.2">
      <c r="A59" s="151"/>
      <c r="B59" s="151"/>
      <c r="C59" s="151"/>
      <c r="D59" s="151"/>
      <c r="E59" s="170"/>
      <c r="F59" s="151"/>
      <c r="G59" s="151"/>
      <c r="H59" s="151"/>
      <c r="I59" s="151"/>
      <c r="J59" s="151"/>
    </row>
    <row r="60" spans="1:10" s="121" customFormat="1" x14ac:dyDescent="0.2">
      <c r="A60" s="151"/>
      <c r="B60" s="151"/>
      <c r="C60" s="151"/>
      <c r="D60" s="151"/>
      <c r="E60" s="170"/>
      <c r="F60" s="151"/>
      <c r="G60" s="151"/>
      <c r="H60" s="151"/>
      <c r="I60" s="151"/>
      <c r="J60" s="151"/>
    </row>
    <row r="61" spans="1:10" x14ac:dyDescent="0.2">
      <c r="A61" s="606" t="s">
        <v>329</v>
      </c>
      <c r="B61" s="606" t="s">
        <v>1</v>
      </c>
      <c r="C61" s="606" t="s">
        <v>1</v>
      </c>
      <c r="D61" s="606" t="s">
        <v>1</v>
      </c>
      <c r="E61" s="606" t="s">
        <v>1</v>
      </c>
      <c r="F61" s="606" t="s">
        <v>1</v>
      </c>
      <c r="G61" s="606" t="s">
        <v>1</v>
      </c>
      <c r="H61" s="606" t="s">
        <v>1</v>
      </c>
      <c r="I61" s="606" t="s">
        <v>1</v>
      </c>
      <c r="J61" s="606" t="s">
        <v>1</v>
      </c>
    </row>
    <row r="62" spans="1:10" ht="22.5" customHeight="1" thickBot="1" x14ac:dyDescent="0.25">
      <c r="A62" s="606" t="s">
        <v>940</v>
      </c>
      <c r="B62" s="606" t="s">
        <v>1</v>
      </c>
      <c r="C62" s="606" t="s">
        <v>1</v>
      </c>
      <c r="D62" s="606" t="s">
        <v>1</v>
      </c>
      <c r="E62" s="606" t="s">
        <v>1</v>
      </c>
      <c r="F62" s="606" t="s">
        <v>1</v>
      </c>
      <c r="G62" s="606" t="s">
        <v>1</v>
      </c>
      <c r="H62" s="606" t="s">
        <v>1</v>
      </c>
      <c r="I62" s="606" t="s">
        <v>1</v>
      </c>
      <c r="J62" s="606" t="s">
        <v>1</v>
      </c>
    </row>
    <row r="63" spans="1:10" ht="38.1" customHeight="1" thickTop="1" thickBot="1" x14ac:dyDescent="0.25">
      <c r="A63" s="593" t="s">
        <v>189</v>
      </c>
      <c r="B63" s="593" t="s">
        <v>315</v>
      </c>
      <c r="C63" s="593" t="s">
        <v>1</v>
      </c>
      <c r="D63" s="593" t="s">
        <v>1</v>
      </c>
      <c r="E63" s="593" t="s">
        <v>322</v>
      </c>
      <c r="F63" s="593" t="s">
        <v>323</v>
      </c>
      <c r="G63" s="593" t="s">
        <v>324</v>
      </c>
      <c r="H63" s="617" t="s">
        <v>325</v>
      </c>
      <c r="I63" s="618"/>
      <c r="J63" s="156"/>
    </row>
    <row r="64" spans="1:10" ht="14.25" thickTop="1" thickBot="1" x14ac:dyDescent="0.25">
      <c r="A64" s="593" t="s">
        <v>1</v>
      </c>
      <c r="B64" s="593" t="s">
        <v>1</v>
      </c>
      <c r="C64" s="593" t="s">
        <v>1</v>
      </c>
      <c r="D64" s="593" t="s">
        <v>1</v>
      </c>
      <c r="E64" s="593" t="s">
        <v>1</v>
      </c>
      <c r="F64" s="593" t="s">
        <v>1</v>
      </c>
      <c r="G64" s="593" t="s">
        <v>1</v>
      </c>
      <c r="H64" s="593" t="s">
        <v>0</v>
      </c>
      <c r="I64" s="617" t="s">
        <v>90</v>
      </c>
      <c r="J64" s="822"/>
    </row>
    <row r="65" spans="1:10" ht="13.5" thickTop="1" x14ac:dyDescent="0.2">
      <c r="A65" s="4">
        <v>1</v>
      </c>
      <c r="B65" s="731"/>
      <c r="C65" s="731"/>
      <c r="D65" s="731"/>
      <c r="E65" s="4"/>
      <c r="F65" s="4"/>
      <c r="G65" s="4"/>
      <c r="H65" s="4"/>
      <c r="I65" s="124"/>
      <c r="J65" s="172"/>
    </row>
    <row r="66" spans="1:10" x14ac:dyDescent="0.2">
      <c r="A66" s="4">
        <v>2</v>
      </c>
      <c r="B66" s="731"/>
      <c r="C66" s="731"/>
      <c r="D66" s="731"/>
      <c r="E66" s="4"/>
      <c r="F66" s="4"/>
      <c r="G66" s="4"/>
      <c r="H66" s="4"/>
      <c r="I66" s="124"/>
      <c r="J66" s="172"/>
    </row>
    <row r="67" spans="1:10" ht="13.5" thickBot="1" x14ac:dyDescent="0.25">
      <c r="A67" s="731">
        <v>3</v>
      </c>
      <c r="B67" s="731"/>
      <c r="C67" s="731"/>
      <c r="D67" s="731"/>
      <c r="E67" s="731"/>
      <c r="F67" s="731"/>
      <c r="G67" s="731"/>
      <c r="H67" s="731"/>
      <c r="I67" s="785"/>
      <c r="J67" s="756"/>
    </row>
    <row r="68" spans="1:10" ht="14.25" thickTop="1" thickBot="1" x14ac:dyDescent="0.25">
      <c r="A68" s="593" t="s">
        <v>20</v>
      </c>
      <c r="B68" s="593" t="s">
        <v>195</v>
      </c>
      <c r="C68" s="593" t="s">
        <v>1</v>
      </c>
      <c r="D68" s="593" t="s">
        <v>1</v>
      </c>
      <c r="E68" s="593">
        <f t="shared" ref="E68:I68" si="1">SUM(E65:E67)</f>
        <v>0</v>
      </c>
      <c r="F68" s="593">
        <f t="shared" si="1"/>
        <v>0</v>
      </c>
      <c r="G68" s="593">
        <f t="shared" si="1"/>
        <v>0</v>
      </c>
      <c r="H68" s="19">
        <f t="shared" si="1"/>
        <v>0</v>
      </c>
      <c r="I68" s="119">
        <f t="shared" si="1"/>
        <v>0</v>
      </c>
      <c r="J68" s="171"/>
    </row>
    <row r="69" spans="1:10" ht="14.25" thickTop="1" thickBot="1" x14ac:dyDescent="0.25">
      <c r="A69" s="593" t="s">
        <v>20</v>
      </c>
      <c r="B69" s="593" t="s">
        <v>237</v>
      </c>
      <c r="C69" s="593" t="s">
        <v>1</v>
      </c>
      <c r="D69" s="593" t="s">
        <v>1</v>
      </c>
      <c r="E69" s="593" t="s">
        <v>20</v>
      </c>
      <c r="F69" s="593" t="s">
        <v>20</v>
      </c>
      <c r="G69" s="593" t="s">
        <v>326</v>
      </c>
      <c r="H69" s="593" t="s">
        <v>827</v>
      </c>
      <c r="I69" s="617" t="s">
        <v>20</v>
      </c>
      <c r="J69" s="822"/>
    </row>
    <row r="70" spans="1:10" ht="14.25" thickTop="1" thickBot="1" x14ac:dyDescent="0.25">
      <c r="A70" s="593" t="s">
        <v>20</v>
      </c>
      <c r="B70" s="593" t="s">
        <v>20</v>
      </c>
      <c r="C70" s="593" t="s">
        <v>1</v>
      </c>
      <c r="D70" s="593" t="s">
        <v>1</v>
      </c>
      <c r="E70" s="593" t="s">
        <v>20</v>
      </c>
      <c r="F70" s="593" t="s">
        <v>20</v>
      </c>
      <c r="G70" s="677" t="e">
        <f>+G68/E68*100</f>
        <v>#DIV/0!</v>
      </c>
      <c r="H70" s="677" t="e">
        <f>+H68/E68*100</f>
        <v>#DIV/0!</v>
      </c>
      <c r="I70" s="665" t="e">
        <f>+I68/E68*100</f>
        <v>#DIV/0!</v>
      </c>
      <c r="J70" s="823"/>
    </row>
    <row r="71" spans="1:10" s="121" customFormat="1" ht="13.5" thickTop="1" x14ac:dyDescent="0.2">
      <c r="A71" s="26"/>
      <c r="B71" s="26"/>
      <c r="C71" s="26"/>
      <c r="D71" s="26"/>
      <c r="E71" s="26"/>
      <c r="F71" s="26"/>
      <c r="G71" s="169"/>
      <c r="H71" s="169"/>
      <c r="I71" s="169"/>
      <c r="J71" s="170"/>
    </row>
    <row r="72" spans="1:10" s="121" customFormat="1" x14ac:dyDescent="0.2">
      <c r="A72" s="26"/>
      <c r="B72" s="26"/>
      <c r="C72" s="26"/>
      <c r="D72" s="26"/>
      <c r="E72" s="26"/>
      <c r="F72" s="26"/>
      <c r="G72" s="169"/>
      <c r="H72" s="169"/>
      <c r="I72" s="169"/>
      <c r="J72" s="170"/>
    </row>
    <row r="73" spans="1:10" x14ac:dyDescent="0.2">
      <c r="A73" s="606" t="s">
        <v>330</v>
      </c>
      <c r="B73" s="606" t="s">
        <v>1</v>
      </c>
      <c r="C73" s="606" t="s">
        <v>1</v>
      </c>
      <c r="D73" s="606" t="s">
        <v>1</v>
      </c>
      <c r="E73" s="606" t="s">
        <v>1</v>
      </c>
      <c r="F73" s="606" t="s">
        <v>1</v>
      </c>
      <c r="G73" s="606" t="s">
        <v>1</v>
      </c>
      <c r="H73" s="606" t="s">
        <v>1</v>
      </c>
      <c r="I73" s="606" t="s">
        <v>1</v>
      </c>
      <c r="J73" s="606" t="s">
        <v>1</v>
      </c>
    </row>
    <row r="74" spans="1:10" ht="13.5" thickBot="1" x14ac:dyDescent="0.25">
      <c r="A74" s="606" t="s">
        <v>962</v>
      </c>
      <c r="B74" s="606" t="s">
        <v>1</v>
      </c>
      <c r="C74" s="606" t="s">
        <v>1</v>
      </c>
      <c r="D74" s="606" t="s">
        <v>1</v>
      </c>
      <c r="E74" s="606" t="s">
        <v>1</v>
      </c>
      <c r="F74" s="606" t="s">
        <v>1</v>
      </c>
      <c r="G74" s="606" t="s">
        <v>1</v>
      </c>
      <c r="H74" s="606" t="s">
        <v>1</v>
      </c>
      <c r="I74" s="606" t="s">
        <v>1</v>
      </c>
      <c r="J74" s="606" t="s">
        <v>1</v>
      </c>
    </row>
    <row r="75" spans="1:10" ht="38.1" customHeight="1" thickTop="1" thickBot="1" x14ac:dyDescent="0.25">
      <c r="A75" s="593" t="s">
        <v>189</v>
      </c>
      <c r="B75" s="593" t="s">
        <v>315</v>
      </c>
      <c r="C75" s="593" t="s">
        <v>1</v>
      </c>
      <c r="D75" s="593" t="s">
        <v>1</v>
      </c>
      <c r="E75" s="593" t="s">
        <v>316</v>
      </c>
      <c r="F75" s="617" t="s">
        <v>317</v>
      </c>
      <c r="G75" s="619"/>
      <c r="H75" s="707" t="s">
        <v>318</v>
      </c>
      <c r="I75" s="593" t="s">
        <v>319</v>
      </c>
    </row>
    <row r="76" spans="1:10" ht="38.1" customHeight="1" thickTop="1" thickBot="1" x14ac:dyDescent="0.25">
      <c r="A76" s="593" t="s">
        <v>1</v>
      </c>
      <c r="B76" s="593" t="s">
        <v>1</v>
      </c>
      <c r="C76" s="593" t="s">
        <v>1</v>
      </c>
      <c r="D76" s="593" t="s">
        <v>1</v>
      </c>
      <c r="E76" s="593" t="s">
        <v>1</v>
      </c>
      <c r="F76" s="10" t="s">
        <v>0</v>
      </c>
      <c r="G76" s="10" t="s">
        <v>90</v>
      </c>
      <c r="H76" s="739"/>
      <c r="I76" s="593" t="s">
        <v>1</v>
      </c>
    </row>
    <row r="77" spans="1:10" ht="13.5" thickTop="1" x14ac:dyDescent="0.2">
      <c r="A77" s="731" t="s">
        <v>0</v>
      </c>
      <c r="B77" s="731" t="s">
        <v>1129</v>
      </c>
      <c r="C77" s="731"/>
      <c r="D77" s="731"/>
      <c r="E77" s="731"/>
      <c r="F77" s="731"/>
      <c r="G77" s="731"/>
      <c r="H77" s="122"/>
      <c r="I77" s="731"/>
    </row>
    <row r="78" spans="1:10" x14ac:dyDescent="0.2">
      <c r="A78" s="731" t="s">
        <v>90</v>
      </c>
      <c r="B78" s="731"/>
      <c r="C78" s="731"/>
      <c r="D78" s="731"/>
      <c r="E78" s="731"/>
      <c r="F78" s="731"/>
      <c r="G78" s="731"/>
      <c r="H78" s="122"/>
      <c r="I78" s="731"/>
    </row>
    <row r="79" spans="1:10" x14ac:dyDescent="0.2">
      <c r="A79" s="731" t="s">
        <v>91</v>
      </c>
      <c r="B79" s="731"/>
      <c r="C79" s="731"/>
      <c r="D79" s="731"/>
      <c r="E79" s="731"/>
      <c r="F79" s="731"/>
      <c r="G79" s="731"/>
      <c r="H79" s="122"/>
      <c r="I79" s="731"/>
    </row>
    <row r="80" spans="1:10" x14ac:dyDescent="0.2">
      <c r="A80" s="731" t="s">
        <v>92</v>
      </c>
      <c r="B80" s="731"/>
      <c r="C80" s="731"/>
      <c r="D80" s="731"/>
      <c r="E80" s="731"/>
      <c r="F80" s="731"/>
      <c r="G80" s="731"/>
      <c r="H80" s="122"/>
      <c r="I80" s="731"/>
    </row>
    <row r="81" spans="1:10" x14ac:dyDescent="0.2">
      <c r="A81" s="731" t="s">
        <v>93</v>
      </c>
      <c r="B81" s="731"/>
      <c r="C81" s="731"/>
      <c r="D81" s="731"/>
      <c r="E81" s="731"/>
      <c r="F81" s="731"/>
      <c r="G81" s="731"/>
      <c r="H81" s="122"/>
      <c r="I81" s="731"/>
    </row>
    <row r="82" spans="1:10" x14ac:dyDescent="0.2">
      <c r="A82" s="731" t="s">
        <v>94</v>
      </c>
      <c r="B82" s="731"/>
      <c r="C82" s="731"/>
      <c r="D82" s="731"/>
      <c r="E82" s="731"/>
      <c r="F82" s="731"/>
      <c r="G82" s="731"/>
      <c r="H82" s="122"/>
      <c r="I82" s="731"/>
    </row>
    <row r="83" spans="1:10" x14ac:dyDescent="0.2">
      <c r="A83" s="731" t="s">
        <v>95</v>
      </c>
      <c r="B83" s="731"/>
      <c r="C83" s="731"/>
      <c r="D83" s="731"/>
      <c r="E83" s="731"/>
      <c r="F83" s="731"/>
      <c r="G83" s="731"/>
      <c r="H83" s="122"/>
      <c r="I83" s="731"/>
    </row>
    <row r="84" spans="1:10" ht="13.5" thickBot="1" x14ac:dyDescent="0.25">
      <c r="A84" s="731" t="s">
        <v>123</v>
      </c>
      <c r="B84" s="731"/>
      <c r="C84" s="731"/>
      <c r="D84" s="731"/>
      <c r="E84" s="731"/>
      <c r="F84" s="731"/>
      <c r="G84" s="731"/>
      <c r="H84" s="122"/>
      <c r="I84" s="731"/>
    </row>
    <row r="85" spans="1:10" ht="14.25" thickTop="1" thickBot="1" x14ac:dyDescent="0.25">
      <c r="A85" s="593" t="s">
        <v>20</v>
      </c>
      <c r="B85" s="593" t="s">
        <v>195</v>
      </c>
      <c r="C85" s="593" t="s">
        <v>1</v>
      </c>
      <c r="D85" s="593" t="s">
        <v>1</v>
      </c>
      <c r="E85" s="593">
        <f>SUM(E77:E84)</f>
        <v>0</v>
      </c>
      <c r="F85" s="593">
        <f>SUM(F77:F84)</f>
        <v>0</v>
      </c>
      <c r="G85" s="35">
        <f>SUM(G77:G84)</f>
        <v>0</v>
      </c>
      <c r="H85" s="94" t="s">
        <v>20</v>
      </c>
      <c r="I85" s="94"/>
    </row>
    <row r="86" spans="1:10" ht="14.25" thickTop="1" thickBot="1" x14ac:dyDescent="0.25">
      <c r="A86" s="593" t="s">
        <v>20</v>
      </c>
      <c r="B86" s="593" t="s">
        <v>237</v>
      </c>
      <c r="C86" s="593" t="s">
        <v>1</v>
      </c>
      <c r="D86" s="593" t="s">
        <v>1</v>
      </c>
      <c r="E86" s="593" t="s">
        <v>320</v>
      </c>
      <c r="F86" s="118" t="s">
        <v>327</v>
      </c>
      <c r="G86" s="593" t="s">
        <v>20</v>
      </c>
      <c r="H86" s="94" t="s">
        <v>20</v>
      </c>
      <c r="I86" s="94"/>
    </row>
    <row r="87" spans="1:10" ht="14.25" thickTop="1" thickBot="1" x14ac:dyDescent="0.25">
      <c r="A87" s="593" t="s">
        <v>20</v>
      </c>
      <c r="B87" s="593" t="s">
        <v>20</v>
      </c>
      <c r="C87" s="593" t="s">
        <v>1</v>
      </c>
      <c r="D87" s="593" t="s">
        <v>1</v>
      </c>
      <c r="E87" s="677">
        <f>+E85/A84*100</f>
        <v>0</v>
      </c>
      <c r="F87" s="593">
        <f>+F85/A84*100</f>
        <v>0</v>
      </c>
      <c r="G87" s="593" t="s">
        <v>20</v>
      </c>
      <c r="H87" s="94" t="s">
        <v>20</v>
      </c>
      <c r="I87" s="94"/>
    </row>
    <row r="88" spans="1:10" s="121" customFormat="1" ht="13.5" thickTop="1" x14ac:dyDescent="0.2">
      <c r="A88" s="151"/>
      <c r="B88" s="151"/>
      <c r="C88" s="151"/>
      <c r="D88" s="151"/>
      <c r="E88" s="170"/>
      <c r="F88" s="151"/>
      <c r="G88" s="151"/>
      <c r="H88" s="153"/>
      <c r="I88" s="153"/>
    </row>
    <row r="89" spans="1:10" s="121" customFormat="1" x14ac:dyDescent="0.2">
      <c r="A89" s="151"/>
      <c r="B89" s="151"/>
      <c r="C89" s="151"/>
      <c r="D89" s="151"/>
      <c r="E89" s="170"/>
      <c r="F89" s="151"/>
      <c r="G89" s="151"/>
      <c r="H89" s="153"/>
      <c r="I89" s="153"/>
    </row>
    <row r="90" spans="1:10" x14ac:dyDescent="0.2">
      <c r="A90" s="606" t="s">
        <v>332</v>
      </c>
      <c r="B90" s="606" t="s">
        <v>1</v>
      </c>
      <c r="C90" s="606" t="s">
        <v>1</v>
      </c>
      <c r="D90" s="606" t="s">
        <v>1</v>
      </c>
      <c r="E90" s="606" t="s">
        <v>1</v>
      </c>
      <c r="F90" s="606" t="s">
        <v>1</v>
      </c>
      <c r="G90" s="606" t="s">
        <v>1</v>
      </c>
      <c r="H90" s="606" t="s">
        <v>1</v>
      </c>
      <c r="I90" s="606" t="s">
        <v>1</v>
      </c>
      <c r="J90" s="606" t="s">
        <v>1</v>
      </c>
    </row>
    <row r="91" spans="1:10" ht="19.5" customHeight="1" thickBot="1" x14ac:dyDescent="0.25">
      <c r="A91" s="606" t="s">
        <v>941</v>
      </c>
      <c r="B91" s="606" t="s">
        <v>1</v>
      </c>
      <c r="C91" s="606" t="s">
        <v>1</v>
      </c>
      <c r="D91" s="606" t="s">
        <v>1</v>
      </c>
      <c r="E91" s="606" t="s">
        <v>1</v>
      </c>
      <c r="F91" s="606" t="s">
        <v>1</v>
      </c>
      <c r="G91" s="606" t="s">
        <v>1</v>
      </c>
      <c r="H91" s="606" t="s">
        <v>1</v>
      </c>
      <c r="I91" s="606" t="s">
        <v>1</v>
      </c>
      <c r="J91" s="606" t="s">
        <v>1</v>
      </c>
    </row>
    <row r="92" spans="1:10" ht="38.1" customHeight="1" thickTop="1" thickBot="1" x14ac:dyDescent="0.25">
      <c r="A92" s="593" t="s">
        <v>189</v>
      </c>
      <c r="B92" s="593" t="s">
        <v>315</v>
      </c>
      <c r="C92" s="593" t="s">
        <v>1</v>
      </c>
      <c r="D92" s="593" t="s">
        <v>1</v>
      </c>
      <c r="E92" s="593" t="s">
        <v>322</v>
      </c>
      <c r="F92" s="593" t="s">
        <v>323</v>
      </c>
      <c r="G92" s="593" t="s">
        <v>324</v>
      </c>
      <c r="H92" s="617" t="s">
        <v>325</v>
      </c>
      <c r="I92" s="618"/>
      <c r="J92" s="156"/>
    </row>
    <row r="93" spans="1:10" ht="14.25" thickTop="1" thickBot="1" x14ac:dyDescent="0.25">
      <c r="A93" s="593" t="s">
        <v>1</v>
      </c>
      <c r="B93" s="593" t="s">
        <v>1</v>
      </c>
      <c r="C93" s="593" t="s">
        <v>1</v>
      </c>
      <c r="D93" s="593" t="s">
        <v>1</v>
      </c>
      <c r="E93" s="593" t="s">
        <v>1</v>
      </c>
      <c r="F93" s="593" t="s">
        <v>1</v>
      </c>
      <c r="G93" s="593" t="s">
        <v>1</v>
      </c>
      <c r="H93" s="593" t="s">
        <v>0</v>
      </c>
      <c r="I93" s="617" t="s">
        <v>90</v>
      </c>
      <c r="J93" s="822"/>
    </row>
    <row r="94" spans="1:10" ht="13.5" thickTop="1" x14ac:dyDescent="0.2">
      <c r="A94" s="731" t="s">
        <v>0</v>
      </c>
      <c r="B94" s="731" t="s">
        <v>1129</v>
      </c>
      <c r="C94" s="731"/>
      <c r="D94" s="731"/>
      <c r="E94" s="731"/>
      <c r="F94" s="731"/>
      <c r="G94" s="731"/>
      <c r="H94" s="731"/>
      <c r="I94" s="785"/>
      <c r="J94" s="756"/>
    </row>
    <row r="95" spans="1:10" x14ac:dyDescent="0.2">
      <c r="A95" s="731" t="s">
        <v>90</v>
      </c>
      <c r="B95" s="731"/>
      <c r="C95" s="731"/>
      <c r="D95" s="731"/>
      <c r="E95" s="731"/>
      <c r="F95" s="731"/>
      <c r="G95" s="731"/>
      <c r="H95" s="731"/>
      <c r="I95" s="785"/>
      <c r="J95" s="756"/>
    </row>
    <row r="96" spans="1:10" x14ac:dyDescent="0.2">
      <c r="A96" s="731" t="s">
        <v>91</v>
      </c>
      <c r="B96" s="731"/>
      <c r="C96" s="731"/>
      <c r="D96" s="731"/>
      <c r="E96" s="731"/>
      <c r="F96" s="731"/>
      <c r="G96" s="731"/>
      <c r="H96" s="731"/>
      <c r="I96" s="785"/>
      <c r="J96" s="756"/>
    </row>
    <row r="97" spans="1:11" x14ac:dyDescent="0.2">
      <c r="A97" s="731" t="s">
        <v>92</v>
      </c>
      <c r="B97" s="731"/>
      <c r="C97" s="731"/>
      <c r="D97" s="731"/>
      <c r="E97" s="731"/>
      <c r="F97" s="731"/>
      <c r="G97" s="731"/>
      <c r="H97" s="731"/>
      <c r="I97" s="785"/>
      <c r="J97" s="756"/>
    </row>
    <row r="98" spans="1:11" x14ac:dyDescent="0.2">
      <c r="A98" s="731" t="s">
        <v>93</v>
      </c>
      <c r="B98" s="731"/>
      <c r="C98" s="731"/>
      <c r="D98" s="731"/>
      <c r="E98" s="731"/>
      <c r="F98" s="731"/>
      <c r="G98" s="731"/>
      <c r="H98" s="731"/>
      <c r="I98" s="785"/>
      <c r="J98" s="756"/>
    </row>
    <row r="99" spans="1:11" x14ac:dyDescent="0.2">
      <c r="A99" s="731" t="s">
        <v>94</v>
      </c>
      <c r="B99" s="731"/>
      <c r="C99" s="731"/>
      <c r="D99" s="731"/>
      <c r="E99" s="731"/>
      <c r="F99" s="731"/>
      <c r="G99" s="731"/>
      <c r="H99" s="731"/>
      <c r="I99" s="785"/>
      <c r="J99" s="756"/>
    </row>
    <row r="100" spans="1:11" x14ac:dyDescent="0.2">
      <c r="A100" s="731" t="s">
        <v>95</v>
      </c>
      <c r="B100" s="731"/>
      <c r="C100" s="731"/>
      <c r="D100" s="731"/>
      <c r="E100" s="731"/>
      <c r="F100" s="731"/>
      <c r="G100" s="731"/>
      <c r="H100" s="731"/>
      <c r="I100" s="785"/>
      <c r="J100" s="756"/>
    </row>
    <row r="101" spans="1:11" ht="13.5" thickBot="1" x14ac:dyDescent="0.25">
      <c r="A101" s="731" t="s">
        <v>123</v>
      </c>
      <c r="B101" s="731"/>
      <c r="C101" s="731"/>
      <c r="D101" s="731"/>
      <c r="E101" s="731"/>
      <c r="F101" s="731"/>
      <c r="G101" s="731"/>
      <c r="H101" s="731"/>
      <c r="I101" s="785"/>
      <c r="J101" s="756"/>
    </row>
    <row r="102" spans="1:11" ht="14.25" thickTop="1" thickBot="1" x14ac:dyDescent="0.25">
      <c r="A102" s="593" t="s">
        <v>20</v>
      </c>
      <c r="B102" s="593" t="s">
        <v>195</v>
      </c>
      <c r="C102" s="593" t="s">
        <v>1</v>
      </c>
      <c r="D102" s="593" t="s">
        <v>1</v>
      </c>
      <c r="E102" s="709">
        <f t="shared" ref="E102:I102" si="2">SUM(E94:E101)</f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125">
        <f t="shared" si="2"/>
        <v>0</v>
      </c>
      <c r="J102" s="173"/>
      <c r="K102" s="43"/>
    </row>
    <row r="103" spans="1:11" ht="14.25" thickTop="1" thickBot="1" x14ac:dyDescent="0.25">
      <c r="A103" s="593" t="s">
        <v>20</v>
      </c>
      <c r="B103" s="593" t="s">
        <v>237</v>
      </c>
      <c r="C103" s="593" t="s">
        <v>1</v>
      </c>
      <c r="D103" s="593" t="s">
        <v>1</v>
      </c>
      <c r="E103" s="593" t="s">
        <v>20</v>
      </c>
      <c r="F103" s="593" t="s">
        <v>20</v>
      </c>
      <c r="G103" s="593" t="s">
        <v>326</v>
      </c>
      <c r="H103" s="593" t="s">
        <v>827</v>
      </c>
      <c r="I103" s="617" t="s">
        <v>20</v>
      </c>
      <c r="J103" s="822"/>
    </row>
    <row r="104" spans="1:11" ht="14.25" thickTop="1" thickBot="1" x14ac:dyDescent="0.25">
      <c r="A104" s="593" t="s">
        <v>20</v>
      </c>
      <c r="B104" s="593" t="s">
        <v>20</v>
      </c>
      <c r="C104" s="593" t="s">
        <v>1</v>
      </c>
      <c r="D104" s="593" t="s">
        <v>1</v>
      </c>
      <c r="E104" s="593" t="s">
        <v>20</v>
      </c>
      <c r="F104" s="593" t="s">
        <v>20</v>
      </c>
      <c r="G104" s="677" t="e">
        <f>+G102/E102*100</f>
        <v>#DIV/0!</v>
      </c>
      <c r="H104" s="669" t="e">
        <f>+H102/E102*100</f>
        <v>#DIV/0!</v>
      </c>
      <c r="I104" s="665" t="e">
        <f>+I102/E102*100</f>
        <v>#DIV/0!</v>
      </c>
      <c r="J104" s="822"/>
    </row>
    <row r="105" spans="1:11" s="121" customFormat="1" ht="13.5" thickTop="1" x14ac:dyDescent="0.2">
      <c r="A105" s="26"/>
      <c r="B105" s="26"/>
      <c r="C105" s="26"/>
      <c r="D105" s="26"/>
      <c r="E105" s="26"/>
      <c r="F105" s="26"/>
      <c r="G105" s="169"/>
      <c r="H105" s="174"/>
      <c r="I105" s="169"/>
      <c r="J105" s="151"/>
    </row>
    <row r="107" spans="1:11" ht="15" x14ac:dyDescent="0.25">
      <c r="A107" s="821" t="s">
        <v>334</v>
      </c>
      <c r="B107" s="821" t="s">
        <v>1</v>
      </c>
    </row>
    <row r="108" spans="1:11" ht="15" x14ac:dyDescent="0.25">
      <c r="A108" s="797" t="s">
        <v>335</v>
      </c>
      <c r="B108" s="797" t="s">
        <v>1</v>
      </c>
      <c r="C108" s="797" t="s">
        <v>1</v>
      </c>
      <c r="D108" s="797" t="s">
        <v>1</v>
      </c>
      <c r="E108" s="797" t="s">
        <v>1</v>
      </c>
      <c r="F108" s="797" t="s">
        <v>1</v>
      </c>
    </row>
    <row r="110" spans="1:11" x14ac:dyDescent="0.2">
      <c r="A110" s="606" t="s">
        <v>336</v>
      </c>
      <c r="B110" s="606" t="s">
        <v>1</v>
      </c>
      <c r="C110" s="606" t="s">
        <v>1</v>
      </c>
      <c r="D110" s="606" t="s">
        <v>1</v>
      </c>
      <c r="E110" s="606" t="s">
        <v>1</v>
      </c>
      <c r="F110" s="606" t="s">
        <v>1</v>
      </c>
      <c r="G110" s="606" t="s">
        <v>1</v>
      </c>
      <c r="H110" s="606" t="s">
        <v>1</v>
      </c>
      <c r="I110" s="606" t="s">
        <v>1</v>
      </c>
      <c r="J110" s="606" t="s">
        <v>1</v>
      </c>
      <c r="K110" s="606" t="s">
        <v>1</v>
      </c>
    </row>
    <row r="111" spans="1:11" ht="13.5" thickBot="1" x14ac:dyDescent="0.25">
      <c r="A111" s="606" t="s">
        <v>347</v>
      </c>
      <c r="B111" s="606" t="s">
        <v>1</v>
      </c>
      <c r="C111" s="606" t="s">
        <v>1</v>
      </c>
      <c r="D111" s="606" t="s">
        <v>1</v>
      </c>
      <c r="E111" s="606" t="s">
        <v>1</v>
      </c>
      <c r="F111" s="606" t="s">
        <v>1</v>
      </c>
      <c r="G111" s="606" t="s">
        <v>1</v>
      </c>
      <c r="H111" s="606" t="s">
        <v>1</v>
      </c>
      <c r="I111" s="606" t="s">
        <v>1</v>
      </c>
      <c r="J111" s="606" t="s">
        <v>1</v>
      </c>
      <c r="K111" s="606" t="s">
        <v>1</v>
      </c>
    </row>
    <row r="112" spans="1:11" ht="50.1" customHeight="1" thickTop="1" thickBot="1" x14ac:dyDescent="0.25">
      <c r="A112" s="593" t="s">
        <v>189</v>
      </c>
      <c r="B112" s="593" t="s">
        <v>315</v>
      </c>
      <c r="C112" s="593" t="s">
        <v>1</v>
      </c>
      <c r="D112" s="593" t="s">
        <v>1</v>
      </c>
      <c r="E112" s="593" t="s">
        <v>337</v>
      </c>
      <c r="F112" s="593" t="s">
        <v>338</v>
      </c>
      <c r="G112" s="10" t="s">
        <v>339</v>
      </c>
      <c r="H112" s="593" t="s">
        <v>340</v>
      </c>
      <c r="I112" s="593" t="s">
        <v>1</v>
      </c>
      <c r="J112" s="10" t="s">
        <v>341</v>
      </c>
      <c r="K112" s="593" t="s">
        <v>342</v>
      </c>
    </row>
    <row r="113" spans="1:11" ht="22.5" customHeight="1" thickTop="1" x14ac:dyDescent="0.2">
      <c r="A113" s="731" t="s">
        <v>0</v>
      </c>
      <c r="B113" s="731" t="s">
        <v>1129</v>
      </c>
      <c r="C113" s="731"/>
      <c r="D113" s="731"/>
      <c r="E113" s="4"/>
      <c r="F113" s="731"/>
      <c r="G113" s="731"/>
      <c r="H113" s="731"/>
      <c r="I113" s="731"/>
      <c r="J113" s="731"/>
      <c r="K113" s="731"/>
    </row>
    <row r="114" spans="1:11" ht="19.5" customHeight="1" x14ac:dyDescent="0.2">
      <c r="A114" s="731" t="s">
        <v>90</v>
      </c>
      <c r="B114" s="731"/>
      <c r="C114" s="731"/>
      <c r="D114" s="731"/>
      <c r="E114" s="4"/>
      <c r="F114" s="731"/>
      <c r="G114" s="731"/>
      <c r="H114" s="731"/>
      <c r="I114" s="731"/>
      <c r="J114" s="731"/>
      <c r="K114" s="731"/>
    </row>
    <row r="115" spans="1:11" ht="19.5" customHeight="1" x14ac:dyDescent="0.2">
      <c r="A115" s="731" t="s">
        <v>91</v>
      </c>
      <c r="B115" s="731"/>
      <c r="C115" s="731"/>
      <c r="D115" s="731"/>
      <c r="E115" s="731"/>
      <c r="F115" s="731"/>
      <c r="G115" s="731"/>
      <c r="H115" s="731"/>
      <c r="I115" s="731"/>
      <c r="J115" s="731"/>
      <c r="K115" s="731"/>
    </row>
    <row r="116" spans="1:11" ht="15.75" customHeight="1" x14ac:dyDescent="0.2">
      <c r="A116" s="731" t="s">
        <v>92</v>
      </c>
      <c r="B116" s="731"/>
      <c r="C116" s="731"/>
      <c r="D116" s="731"/>
      <c r="E116" s="4"/>
      <c r="F116" s="731"/>
      <c r="G116" s="731"/>
      <c r="H116" s="731"/>
      <c r="I116" s="731"/>
      <c r="J116" s="731"/>
      <c r="K116" s="731"/>
    </row>
    <row r="117" spans="1:11" ht="15.75" customHeight="1" x14ac:dyDescent="0.2">
      <c r="A117" s="731" t="s">
        <v>93</v>
      </c>
      <c r="B117" s="731"/>
      <c r="C117" s="731"/>
      <c r="D117" s="731"/>
      <c r="E117" s="4"/>
      <c r="F117" s="731"/>
      <c r="G117" s="731"/>
      <c r="H117" s="731"/>
      <c r="I117" s="731"/>
      <c r="J117" s="731"/>
      <c r="K117" s="731"/>
    </row>
    <row r="118" spans="1:11" ht="12" customHeight="1" x14ac:dyDescent="0.2">
      <c r="A118" s="731" t="s">
        <v>94</v>
      </c>
      <c r="B118" s="731"/>
      <c r="C118" s="731"/>
      <c r="D118" s="731"/>
      <c r="E118" s="4"/>
      <c r="F118" s="731"/>
      <c r="G118" s="731"/>
      <c r="H118" s="731"/>
      <c r="I118" s="731"/>
      <c r="J118" s="731"/>
      <c r="K118" s="731"/>
    </row>
    <row r="119" spans="1:11" x14ac:dyDescent="0.2">
      <c r="A119" s="731" t="s">
        <v>95</v>
      </c>
      <c r="B119" s="731"/>
      <c r="C119" s="731"/>
      <c r="D119" s="731"/>
      <c r="E119" s="4"/>
      <c r="F119" s="731"/>
      <c r="G119" s="731"/>
      <c r="H119" s="731"/>
      <c r="I119" s="731"/>
      <c r="J119" s="731"/>
      <c r="K119" s="731"/>
    </row>
    <row r="120" spans="1:11" x14ac:dyDescent="0.2">
      <c r="A120" s="731" t="s">
        <v>123</v>
      </c>
      <c r="B120" s="731"/>
      <c r="C120" s="731"/>
      <c r="D120" s="731"/>
      <c r="E120" s="4"/>
      <c r="F120" s="731"/>
      <c r="G120" s="731"/>
      <c r="H120" s="731"/>
      <c r="I120" s="731"/>
      <c r="J120" s="731"/>
      <c r="K120" s="731"/>
    </row>
    <row r="121" spans="1:11" ht="21" customHeight="1" x14ac:dyDescent="0.2">
      <c r="A121" s="731" t="s">
        <v>122</v>
      </c>
      <c r="B121" s="731"/>
      <c r="C121" s="731"/>
      <c r="D121" s="731"/>
      <c r="E121" s="4"/>
      <c r="F121" s="731"/>
      <c r="G121" s="731"/>
      <c r="H121" s="731"/>
      <c r="I121" s="731"/>
      <c r="J121" s="731"/>
      <c r="K121" s="731"/>
    </row>
    <row r="122" spans="1:11" ht="18.75" customHeight="1" x14ac:dyDescent="0.2">
      <c r="A122" s="731" t="s">
        <v>124</v>
      </c>
      <c r="B122" s="731"/>
      <c r="C122" s="731"/>
      <c r="D122" s="731"/>
      <c r="E122" s="4"/>
      <c r="F122" s="731"/>
      <c r="G122" s="731"/>
      <c r="H122" s="731"/>
      <c r="I122" s="731"/>
      <c r="J122" s="731"/>
      <c r="K122" s="731"/>
    </row>
    <row r="123" spans="1:11" ht="18" customHeight="1" x14ac:dyDescent="0.2">
      <c r="A123" s="731" t="s">
        <v>125</v>
      </c>
      <c r="B123" s="731"/>
      <c r="C123" s="731"/>
      <c r="D123" s="731"/>
      <c r="E123" s="4"/>
      <c r="F123" s="731"/>
      <c r="G123" s="731"/>
      <c r="H123" s="731"/>
      <c r="I123" s="731"/>
      <c r="J123" s="731"/>
      <c r="K123" s="731"/>
    </row>
    <row r="124" spans="1:11" ht="17.25" customHeight="1" x14ac:dyDescent="0.2">
      <c r="A124" s="731" t="s">
        <v>68</v>
      </c>
      <c r="B124" s="731"/>
      <c r="C124" s="731"/>
      <c r="D124" s="731"/>
      <c r="E124" s="4"/>
      <c r="F124" s="731"/>
      <c r="G124" s="731"/>
      <c r="H124" s="731"/>
      <c r="I124" s="731"/>
      <c r="J124" s="731"/>
      <c r="K124" s="731"/>
    </row>
    <row r="125" spans="1:11" ht="13.5" customHeight="1" thickBot="1" x14ac:dyDescent="0.25">
      <c r="A125" s="731" t="s">
        <v>126</v>
      </c>
      <c r="B125" s="731"/>
      <c r="C125" s="731"/>
      <c r="D125" s="731"/>
      <c r="E125" s="4"/>
      <c r="F125" s="731"/>
      <c r="G125" s="731"/>
      <c r="H125" s="731"/>
      <c r="I125" s="731"/>
      <c r="J125" s="731"/>
      <c r="K125" s="731"/>
    </row>
    <row r="126" spans="1:11" ht="14.25" thickTop="1" thickBot="1" x14ac:dyDescent="0.25">
      <c r="A126" s="593" t="s">
        <v>20</v>
      </c>
      <c r="B126" s="593" t="s">
        <v>195</v>
      </c>
      <c r="C126" s="593" t="s">
        <v>1</v>
      </c>
      <c r="D126" s="593" t="s">
        <v>1</v>
      </c>
      <c r="E126" s="593">
        <f>SUM(E113:E125)</f>
        <v>0</v>
      </c>
      <c r="F126" s="19">
        <f>SUM(F113:F125)</f>
        <v>0</v>
      </c>
      <c r="G126" s="593">
        <f>SUM(G113:G125)</f>
        <v>0</v>
      </c>
      <c r="H126" s="593" t="s">
        <v>20</v>
      </c>
      <c r="I126" s="593" t="s">
        <v>1</v>
      </c>
      <c r="J126" s="593" t="s">
        <v>20</v>
      </c>
      <c r="K126" s="593" t="s">
        <v>1</v>
      </c>
    </row>
    <row r="127" spans="1:11" ht="14.25" thickTop="1" thickBot="1" x14ac:dyDescent="0.25">
      <c r="B127" s="593" t="s">
        <v>237</v>
      </c>
      <c r="C127" s="593" t="s">
        <v>1</v>
      </c>
      <c r="D127" s="593" t="s">
        <v>1</v>
      </c>
      <c r="E127" s="593" t="s">
        <v>20</v>
      </c>
      <c r="F127" s="593" t="s">
        <v>343</v>
      </c>
      <c r="G127" s="593" t="s">
        <v>344</v>
      </c>
      <c r="H127" s="593" t="s">
        <v>20</v>
      </c>
      <c r="I127" s="593" t="s">
        <v>1</v>
      </c>
      <c r="J127" s="593" t="s">
        <v>20</v>
      </c>
      <c r="K127" s="593" t="s">
        <v>1</v>
      </c>
    </row>
    <row r="128" spans="1:11" ht="14.25" thickTop="1" thickBot="1" x14ac:dyDescent="0.25">
      <c r="B128" s="593" t="s">
        <v>20</v>
      </c>
      <c r="C128" s="593" t="s">
        <v>1</v>
      </c>
      <c r="D128" s="593" t="s">
        <v>1</v>
      </c>
      <c r="E128" s="593" t="s">
        <v>20</v>
      </c>
      <c r="F128" s="677" t="e">
        <f>+F126/E126*100</f>
        <v>#DIV/0!</v>
      </c>
      <c r="G128" s="677">
        <f>+G126/A125*100</f>
        <v>0</v>
      </c>
      <c r="H128" s="593" t="s">
        <v>20</v>
      </c>
      <c r="I128" s="593" t="s">
        <v>1</v>
      </c>
      <c r="J128" s="593" t="s">
        <v>20</v>
      </c>
      <c r="K128" s="593" t="s">
        <v>1</v>
      </c>
    </row>
    <row r="131" spans="1:11" x14ac:dyDescent="0.2">
      <c r="A131" s="606" t="s">
        <v>345</v>
      </c>
      <c r="B131" s="606" t="s">
        <v>1</v>
      </c>
      <c r="C131" s="606" t="s">
        <v>1</v>
      </c>
      <c r="D131" s="606" t="s">
        <v>1</v>
      </c>
      <c r="E131" s="606" t="s">
        <v>1</v>
      </c>
      <c r="F131" s="606" t="s">
        <v>1</v>
      </c>
      <c r="G131" s="606" t="s">
        <v>1</v>
      </c>
      <c r="H131" s="606" t="s">
        <v>1</v>
      </c>
      <c r="I131" s="606" t="s">
        <v>1</v>
      </c>
      <c r="J131" s="606" t="s">
        <v>1</v>
      </c>
      <c r="K131" s="606" t="s">
        <v>1</v>
      </c>
    </row>
    <row r="132" spans="1:11" ht="13.5" thickBot="1" x14ac:dyDescent="0.25">
      <c r="A132" s="606" t="s">
        <v>942</v>
      </c>
      <c r="B132" s="606" t="s">
        <v>1</v>
      </c>
      <c r="C132" s="606" t="s">
        <v>1</v>
      </c>
      <c r="D132" s="606" t="s">
        <v>1</v>
      </c>
      <c r="E132" s="606" t="s">
        <v>1</v>
      </c>
      <c r="F132" s="606" t="s">
        <v>1</v>
      </c>
      <c r="G132" s="606" t="s">
        <v>1</v>
      </c>
      <c r="H132" s="606" t="s">
        <v>1</v>
      </c>
      <c r="I132" s="606" t="s">
        <v>1</v>
      </c>
      <c r="J132" s="606" t="s">
        <v>1</v>
      </c>
      <c r="K132" s="606" t="s">
        <v>1</v>
      </c>
    </row>
    <row r="133" spans="1:11" ht="50.1" customHeight="1" thickTop="1" thickBot="1" x14ac:dyDescent="0.25">
      <c r="A133" s="593" t="s">
        <v>189</v>
      </c>
      <c r="B133" s="593" t="s">
        <v>315</v>
      </c>
      <c r="C133" s="593" t="s">
        <v>1</v>
      </c>
      <c r="D133" s="593" t="s">
        <v>1</v>
      </c>
      <c r="E133" s="593" t="s">
        <v>337</v>
      </c>
      <c r="F133" s="593" t="s">
        <v>338</v>
      </c>
      <c r="G133" s="10" t="s">
        <v>339</v>
      </c>
      <c r="H133" s="593" t="s">
        <v>340</v>
      </c>
      <c r="I133" s="593" t="s">
        <v>1</v>
      </c>
      <c r="J133" s="10" t="s">
        <v>341</v>
      </c>
      <c r="K133" s="593" t="s">
        <v>342</v>
      </c>
    </row>
    <row r="134" spans="1:11" ht="21.75" customHeight="1" thickTop="1" x14ac:dyDescent="0.2">
      <c r="A134" s="4" t="s">
        <v>0</v>
      </c>
      <c r="B134" s="731"/>
      <c r="C134" s="731"/>
      <c r="D134" s="731"/>
      <c r="E134" s="4"/>
      <c r="F134" s="4"/>
      <c r="G134" s="4"/>
      <c r="H134" s="731"/>
      <c r="I134" s="731"/>
      <c r="J134" s="4"/>
      <c r="K134" s="4"/>
    </row>
    <row r="135" spans="1:11" ht="21.75" customHeight="1" x14ac:dyDescent="0.2">
      <c r="A135" s="4">
        <v>2</v>
      </c>
      <c r="B135" s="731"/>
      <c r="C135" s="731"/>
      <c r="D135" s="731"/>
      <c r="E135" s="4"/>
      <c r="F135" s="4"/>
      <c r="G135" s="4"/>
      <c r="H135" s="731"/>
      <c r="I135" s="731"/>
      <c r="J135" s="4"/>
      <c r="K135" s="4"/>
    </row>
    <row r="136" spans="1:11" ht="30" customHeight="1" thickBot="1" x14ac:dyDescent="0.25">
      <c r="A136" s="731">
        <v>3</v>
      </c>
      <c r="B136" s="731"/>
      <c r="C136" s="731"/>
      <c r="D136" s="731"/>
      <c r="E136" s="731"/>
      <c r="F136" s="731"/>
      <c r="G136" s="731"/>
      <c r="H136" s="731"/>
      <c r="I136" s="731"/>
      <c r="J136" s="731"/>
      <c r="K136" s="731"/>
    </row>
    <row r="137" spans="1:11" ht="14.25" thickTop="1" thickBot="1" x14ac:dyDescent="0.25">
      <c r="A137" s="593" t="s">
        <v>20</v>
      </c>
      <c r="B137" s="593" t="s">
        <v>195</v>
      </c>
      <c r="C137" s="593" t="s">
        <v>1</v>
      </c>
      <c r="D137" s="593" t="s">
        <v>1</v>
      </c>
      <c r="E137" s="709">
        <f>SUM(E134:E136)</f>
        <v>0</v>
      </c>
      <c r="F137" s="24">
        <f>SUM(F134:F136)</f>
        <v>0</v>
      </c>
      <c r="G137" s="24">
        <f>SUM(G134:G136)</f>
        <v>0</v>
      </c>
      <c r="H137" s="593" t="s">
        <v>20</v>
      </c>
      <c r="I137" s="593" t="s">
        <v>1</v>
      </c>
      <c r="J137" s="593" t="s">
        <v>20</v>
      </c>
      <c r="K137" s="593" t="s">
        <v>1</v>
      </c>
    </row>
    <row r="138" spans="1:11" ht="14.25" thickTop="1" thickBot="1" x14ac:dyDescent="0.25">
      <c r="B138" s="593" t="s">
        <v>237</v>
      </c>
      <c r="C138" s="593" t="s">
        <v>1</v>
      </c>
      <c r="D138" s="593" t="s">
        <v>1</v>
      </c>
      <c r="E138" s="593" t="s">
        <v>20</v>
      </c>
      <c r="F138" s="593" t="s">
        <v>343</v>
      </c>
      <c r="G138" s="593" t="s">
        <v>344</v>
      </c>
      <c r="H138" s="593" t="s">
        <v>20</v>
      </c>
      <c r="I138" s="593" t="s">
        <v>1</v>
      </c>
      <c r="J138" s="593" t="s">
        <v>20</v>
      </c>
      <c r="K138" s="593" t="s">
        <v>1</v>
      </c>
    </row>
    <row r="139" spans="1:11" ht="14.25" thickTop="1" thickBot="1" x14ac:dyDescent="0.25">
      <c r="B139" s="593" t="s">
        <v>20</v>
      </c>
      <c r="C139" s="593" t="s">
        <v>1</v>
      </c>
      <c r="D139" s="593" t="s">
        <v>1</v>
      </c>
      <c r="E139" s="593" t="s">
        <v>20</v>
      </c>
      <c r="F139" s="677" t="e">
        <f>+F137/E137*100</f>
        <v>#DIV/0!</v>
      </c>
      <c r="G139" s="677">
        <f>+G137/A136*100</f>
        <v>0</v>
      </c>
      <c r="H139" s="593" t="s">
        <v>20</v>
      </c>
      <c r="I139" s="593" t="s">
        <v>1</v>
      </c>
      <c r="J139" s="593" t="s">
        <v>20</v>
      </c>
      <c r="K139" s="593" t="s">
        <v>1</v>
      </c>
    </row>
    <row r="142" spans="1:11" x14ac:dyDescent="0.2">
      <c r="A142" s="606" t="s">
        <v>346</v>
      </c>
      <c r="B142" s="606" t="s">
        <v>1</v>
      </c>
      <c r="C142" s="606" t="s">
        <v>1</v>
      </c>
      <c r="D142" s="606" t="s">
        <v>1</v>
      </c>
      <c r="E142" s="606" t="s">
        <v>1</v>
      </c>
      <c r="F142" s="606" t="s">
        <v>1</v>
      </c>
      <c r="G142" s="606" t="s">
        <v>1</v>
      </c>
      <c r="H142" s="606" t="s">
        <v>1</v>
      </c>
      <c r="I142" s="606" t="s">
        <v>1</v>
      </c>
      <c r="J142" s="606" t="s">
        <v>1</v>
      </c>
      <c r="K142" s="606" t="s">
        <v>1</v>
      </c>
    </row>
    <row r="143" spans="1:11" ht="13.5" thickBot="1" x14ac:dyDescent="0.25">
      <c r="A143" s="606" t="s">
        <v>943</v>
      </c>
      <c r="B143" s="606" t="s">
        <v>1</v>
      </c>
      <c r="C143" s="606" t="s">
        <v>1</v>
      </c>
      <c r="D143" s="606" t="s">
        <v>1</v>
      </c>
      <c r="E143" s="606" t="s">
        <v>1</v>
      </c>
      <c r="F143" s="606" t="s">
        <v>1</v>
      </c>
      <c r="G143" s="606" t="s">
        <v>1</v>
      </c>
      <c r="H143" s="606" t="s">
        <v>1</v>
      </c>
      <c r="I143" s="606" t="s">
        <v>1</v>
      </c>
      <c r="J143" s="606" t="s">
        <v>1</v>
      </c>
      <c r="K143" s="606" t="s">
        <v>1</v>
      </c>
    </row>
    <row r="144" spans="1:11" ht="50.1" customHeight="1" thickTop="1" thickBot="1" x14ac:dyDescent="0.25">
      <c r="A144" s="593" t="s">
        <v>189</v>
      </c>
      <c r="B144" s="593" t="s">
        <v>315</v>
      </c>
      <c r="C144" s="593" t="s">
        <v>1</v>
      </c>
      <c r="D144" s="593" t="s">
        <v>1</v>
      </c>
      <c r="E144" s="593" t="s">
        <v>337</v>
      </c>
      <c r="F144" s="593" t="s">
        <v>338</v>
      </c>
      <c r="G144" s="10" t="s">
        <v>339</v>
      </c>
      <c r="H144" s="593" t="s">
        <v>340</v>
      </c>
      <c r="I144" s="593" t="s">
        <v>1</v>
      </c>
      <c r="J144" s="10" t="s">
        <v>341</v>
      </c>
      <c r="K144" s="593" t="s">
        <v>342</v>
      </c>
    </row>
    <row r="145" spans="1:11" ht="30" customHeight="1" thickTop="1" x14ac:dyDescent="0.2">
      <c r="A145" s="731" t="s">
        <v>0</v>
      </c>
      <c r="B145" s="731" t="s">
        <v>1129</v>
      </c>
      <c r="C145" s="731"/>
      <c r="D145" s="731"/>
      <c r="E145" s="731"/>
      <c r="F145" s="731"/>
      <c r="G145" s="731"/>
      <c r="H145" s="731"/>
      <c r="I145" s="731"/>
      <c r="J145" s="731"/>
      <c r="K145" s="731"/>
    </row>
    <row r="146" spans="1:11" ht="30" customHeight="1" x14ac:dyDescent="0.2">
      <c r="A146" s="731" t="s">
        <v>90</v>
      </c>
      <c r="B146" s="731"/>
      <c r="C146" s="731"/>
      <c r="D146" s="731"/>
      <c r="E146" s="731"/>
      <c r="F146" s="731"/>
      <c r="G146" s="731"/>
      <c r="H146" s="731"/>
      <c r="I146" s="731"/>
      <c r="J146" s="731"/>
      <c r="K146" s="731"/>
    </row>
    <row r="147" spans="1:11" ht="30" customHeight="1" x14ac:dyDescent="0.2">
      <c r="A147" s="731" t="s">
        <v>91</v>
      </c>
      <c r="B147" s="731"/>
      <c r="C147" s="731"/>
      <c r="D147" s="731"/>
      <c r="E147" s="731"/>
      <c r="F147" s="731"/>
      <c r="G147" s="731"/>
      <c r="H147" s="731"/>
      <c r="I147" s="731"/>
      <c r="J147" s="731"/>
      <c r="K147" s="731"/>
    </row>
    <row r="148" spans="1:11" ht="30" customHeight="1" x14ac:dyDescent="0.2">
      <c r="A148" s="731" t="s">
        <v>92</v>
      </c>
      <c r="B148" s="731"/>
      <c r="C148" s="731"/>
      <c r="D148" s="731"/>
      <c r="E148" s="731"/>
      <c r="F148" s="731"/>
      <c r="G148" s="731"/>
      <c r="H148" s="731"/>
      <c r="I148" s="731"/>
      <c r="J148" s="731"/>
      <c r="K148" s="731"/>
    </row>
    <row r="149" spans="1:11" ht="30" customHeight="1" x14ac:dyDescent="0.2">
      <c r="A149" s="731" t="s">
        <v>93</v>
      </c>
      <c r="B149" s="731"/>
      <c r="C149" s="731"/>
      <c r="D149" s="731"/>
      <c r="E149" s="731"/>
      <c r="F149" s="731"/>
      <c r="G149" s="731"/>
      <c r="H149" s="731"/>
      <c r="I149" s="731"/>
      <c r="J149" s="731"/>
      <c r="K149" s="731"/>
    </row>
    <row r="150" spans="1:11" ht="30" customHeight="1" x14ac:dyDescent="0.2">
      <c r="A150" s="731" t="s">
        <v>94</v>
      </c>
      <c r="B150" s="731"/>
      <c r="C150" s="731"/>
      <c r="D150" s="731"/>
      <c r="E150" s="731"/>
      <c r="F150" s="731"/>
      <c r="G150" s="731"/>
      <c r="H150" s="731"/>
      <c r="I150" s="731"/>
      <c r="J150" s="731"/>
      <c r="K150" s="731"/>
    </row>
    <row r="151" spans="1:11" ht="30" customHeight="1" x14ac:dyDescent="0.2">
      <c r="A151" s="731" t="s">
        <v>95</v>
      </c>
      <c r="B151" s="731"/>
      <c r="C151" s="731"/>
      <c r="D151" s="731"/>
      <c r="E151" s="731"/>
      <c r="F151" s="731"/>
      <c r="G151" s="731"/>
      <c r="H151" s="731"/>
      <c r="I151" s="731"/>
      <c r="J151" s="731"/>
      <c r="K151" s="731"/>
    </row>
    <row r="152" spans="1:11" ht="30" customHeight="1" thickBot="1" x14ac:dyDescent="0.25">
      <c r="A152" s="731">
        <v>8</v>
      </c>
      <c r="B152" s="731"/>
      <c r="C152" s="731"/>
      <c r="D152" s="731"/>
      <c r="E152" s="731"/>
      <c r="F152" s="731"/>
      <c r="G152" s="731"/>
      <c r="H152" s="731"/>
      <c r="I152" s="731"/>
      <c r="J152" s="731"/>
      <c r="K152" s="731"/>
    </row>
    <row r="153" spans="1:11" ht="14.25" thickTop="1" thickBot="1" x14ac:dyDescent="0.25">
      <c r="A153" s="593" t="s">
        <v>20</v>
      </c>
      <c r="B153" s="593" t="s">
        <v>195</v>
      </c>
      <c r="C153" s="593" t="s">
        <v>1</v>
      </c>
      <c r="D153" s="593" t="s">
        <v>1</v>
      </c>
      <c r="E153" s="709">
        <f>SUM(E145:E152)</f>
        <v>0</v>
      </c>
      <c r="F153" s="24">
        <f>SUM(F145:F152)</f>
        <v>0</v>
      </c>
      <c r="G153" s="24">
        <f>SUM(G145:G152)</f>
        <v>0</v>
      </c>
      <c r="H153" s="593" t="s">
        <v>20</v>
      </c>
      <c r="I153" s="593" t="s">
        <v>1</v>
      </c>
      <c r="J153" s="593" t="s">
        <v>20</v>
      </c>
      <c r="K153" s="593" t="s">
        <v>1</v>
      </c>
    </row>
    <row r="154" spans="1:11" ht="14.25" thickTop="1" thickBot="1" x14ac:dyDescent="0.25">
      <c r="B154" s="593" t="s">
        <v>237</v>
      </c>
      <c r="C154" s="593" t="s">
        <v>1</v>
      </c>
      <c r="D154" s="593" t="s">
        <v>1</v>
      </c>
      <c r="E154" s="593" t="s">
        <v>20</v>
      </c>
      <c r="F154" s="593" t="s">
        <v>343</v>
      </c>
      <c r="G154" s="593" t="s">
        <v>344</v>
      </c>
      <c r="H154" s="593" t="s">
        <v>20</v>
      </c>
      <c r="I154" s="593" t="s">
        <v>1</v>
      </c>
      <c r="J154" s="593" t="s">
        <v>20</v>
      </c>
      <c r="K154" s="593" t="s">
        <v>1</v>
      </c>
    </row>
    <row r="155" spans="1:11" ht="14.25" thickTop="1" thickBot="1" x14ac:dyDescent="0.25">
      <c r="B155" s="593" t="s">
        <v>20</v>
      </c>
      <c r="C155" s="593" t="s">
        <v>1</v>
      </c>
      <c r="D155" s="593" t="s">
        <v>1</v>
      </c>
      <c r="E155" s="593" t="s">
        <v>20</v>
      </c>
      <c r="F155" s="669" t="e">
        <f>+F153/E153*100</f>
        <v>#DIV/0!</v>
      </c>
      <c r="G155" s="21">
        <f>+G153/A152*100</f>
        <v>0</v>
      </c>
      <c r="H155" s="593" t="s">
        <v>20</v>
      </c>
      <c r="I155" s="593" t="s">
        <v>1</v>
      </c>
      <c r="J155" s="593" t="s">
        <v>20</v>
      </c>
      <c r="K155" s="593" t="s">
        <v>1</v>
      </c>
    </row>
    <row r="156" spans="1:11" ht="13.5" thickTop="1" x14ac:dyDescent="0.2"/>
    <row r="157" spans="1:11" ht="15" x14ac:dyDescent="0.25">
      <c r="A157" s="821" t="s">
        <v>334</v>
      </c>
      <c r="B157" s="821" t="s">
        <v>1</v>
      </c>
    </row>
    <row r="158" spans="1:11" ht="15" x14ac:dyDescent="0.25">
      <c r="A158" s="797" t="s">
        <v>348</v>
      </c>
      <c r="B158" s="797" t="s">
        <v>1</v>
      </c>
      <c r="C158" s="797" t="s">
        <v>1</v>
      </c>
      <c r="D158" s="797" t="s">
        <v>1</v>
      </c>
      <c r="E158" s="797" t="s">
        <v>1</v>
      </c>
      <c r="F158" s="797" t="s">
        <v>1</v>
      </c>
    </row>
    <row r="160" spans="1:11" x14ac:dyDescent="0.2">
      <c r="A160" s="606" t="s">
        <v>349</v>
      </c>
      <c r="B160" s="606" t="s">
        <v>1</v>
      </c>
      <c r="C160" s="606" t="s">
        <v>1</v>
      </c>
      <c r="D160" s="606" t="s">
        <v>1</v>
      </c>
      <c r="E160" s="606" t="s">
        <v>1</v>
      </c>
      <c r="F160" s="606" t="s">
        <v>1</v>
      </c>
      <c r="G160" s="606" t="s">
        <v>1</v>
      </c>
      <c r="H160" s="606" t="s">
        <v>1</v>
      </c>
      <c r="I160" s="606" t="s">
        <v>1</v>
      </c>
      <c r="J160" s="606" t="s">
        <v>1</v>
      </c>
      <c r="K160" s="606" t="s">
        <v>1</v>
      </c>
    </row>
    <row r="161" spans="1:13" ht="13.5" thickBot="1" x14ac:dyDescent="0.25">
      <c r="A161" s="606" t="s">
        <v>354</v>
      </c>
      <c r="B161" s="606" t="s">
        <v>1</v>
      </c>
      <c r="C161" s="606" t="s">
        <v>1</v>
      </c>
      <c r="D161" s="606" t="s">
        <v>1</v>
      </c>
      <c r="E161" s="606" t="s">
        <v>1</v>
      </c>
      <c r="F161" s="606" t="s">
        <v>1</v>
      </c>
      <c r="G161" s="606" t="s">
        <v>1</v>
      </c>
      <c r="H161" s="606" t="s">
        <v>1</v>
      </c>
      <c r="I161" s="606" t="s">
        <v>1</v>
      </c>
      <c r="J161" s="606" t="s">
        <v>1</v>
      </c>
      <c r="K161" s="606" t="s">
        <v>1</v>
      </c>
    </row>
    <row r="162" spans="1:13" ht="50.1" customHeight="1" thickTop="1" thickBot="1" x14ac:dyDescent="0.25">
      <c r="A162" s="593" t="s">
        <v>189</v>
      </c>
      <c r="B162" s="593" t="s">
        <v>315</v>
      </c>
      <c r="C162" s="593" t="s">
        <v>1</v>
      </c>
      <c r="D162" s="593" t="s">
        <v>1</v>
      </c>
      <c r="E162" s="10" t="s">
        <v>337</v>
      </c>
      <c r="F162" s="10" t="s">
        <v>338</v>
      </c>
      <c r="G162" s="10" t="s">
        <v>339</v>
      </c>
      <c r="H162" s="593" t="s">
        <v>340</v>
      </c>
      <c r="I162" s="593" t="s">
        <v>1</v>
      </c>
      <c r="J162" s="10" t="s">
        <v>350</v>
      </c>
      <c r="K162" s="10" t="s">
        <v>351</v>
      </c>
      <c r="L162" s="10" t="s">
        <v>341</v>
      </c>
      <c r="M162" s="593" t="s">
        <v>342</v>
      </c>
    </row>
    <row r="163" spans="1:13" ht="30" customHeight="1" thickTop="1" x14ac:dyDescent="0.2">
      <c r="A163" s="731" t="s">
        <v>0</v>
      </c>
      <c r="B163" s="731" t="s">
        <v>1129</v>
      </c>
      <c r="C163" s="731"/>
      <c r="D163" s="731"/>
      <c r="E163" s="516" t="s">
        <v>1129</v>
      </c>
      <c r="F163" s="731"/>
      <c r="G163" s="731"/>
      <c r="H163" s="731"/>
      <c r="I163" s="731"/>
      <c r="J163" s="731"/>
      <c r="K163" s="731"/>
      <c r="L163" s="731"/>
      <c r="M163" s="731"/>
    </row>
    <row r="164" spans="1:13" ht="30" customHeight="1" x14ac:dyDescent="0.2">
      <c r="A164" s="731" t="s">
        <v>90</v>
      </c>
      <c r="B164" s="731"/>
      <c r="C164" s="731"/>
      <c r="D164" s="731"/>
      <c r="E164" s="731"/>
      <c r="F164" s="731"/>
      <c r="G164" s="731"/>
      <c r="H164" s="731"/>
      <c r="I164" s="731"/>
      <c r="J164" s="731"/>
      <c r="K164" s="731"/>
      <c r="L164" s="731"/>
      <c r="M164" s="731"/>
    </row>
    <row r="165" spans="1:13" ht="30" customHeight="1" x14ac:dyDescent="0.2">
      <c r="A165" s="731" t="s">
        <v>91</v>
      </c>
      <c r="B165" s="731"/>
      <c r="C165" s="731"/>
      <c r="D165" s="731"/>
      <c r="E165" s="731"/>
      <c r="F165" s="731"/>
      <c r="G165" s="731"/>
      <c r="H165" s="731"/>
      <c r="I165" s="731"/>
      <c r="J165" s="731"/>
      <c r="K165" s="731"/>
      <c r="L165" s="731"/>
      <c r="M165" s="731"/>
    </row>
    <row r="166" spans="1:13" ht="30" customHeight="1" x14ac:dyDescent="0.2">
      <c r="A166" s="731" t="s">
        <v>92</v>
      </c>
      <c r="B166" s="731"/>
      <c r="C166" s="731"/>
      <c r="D166" s="731"/>
      <c r="E166" s="731"/>
      <c r="F166" s="731"/>
      <c r="G166" s="731"/>
      <c r="H166" s="731"/>
      <c r="I166" s="731"/>
      <c r="J166" s="731"/>
      <c r="K166" s="731"/>
      <c r="L166" s="731"/>
      <c r="M166" s="731"/>
    </row>
    <row r="167" spans="1:13" ht="30" customHeight="1" x14ac:dyDescent="0.2">
      <c r="A167" s="731" t="s">
        <v>93</v>
      </c>
      <c r="B167" s="731"/>
      <c r="C167" s="731"/>
      <c r="D167" s="731"/>
      <c r="E167" s="731"/>
      <c r="F167" s="731"/>
      <c r="G167" s="731"/>
      <c r="H167" s="731"/>
      <c r="I167" s="731"/>
      <c r="J167" s="731"/>
      <c r="K167" s="731"/>
      <c r="L167" s="731"/>
      <c r="M167" s="731"/>
    </row>
    <row r="168" spans="1:13" ht="30" customHeight="1" x14ac:dyDescent="0.2">
      <c r="A168" s="731" t="s">
        <v>94</v>
      </c>
      <c r="B168" s="731"/>
      <c r="C168" s="731"/>
      <c r="D168" s="731"/>
      <c r="E168" s="731"/>
      <c r="F168" s="731"/>
      <c r="G168" s="731"/>
      <c r="H168" s="731"/>
      <c r="I168" s="731"/>
      <c r="J168" s="731"/>
      <c r="K168" s="731"/>
      <c r="L168" s="731"/>
      <c r="M168" s="731"/>
    </row>
    <row r="169" spans="1:13" ht="30" customHeight="1" x14ac:dyDescent="0.2">
      <c r="A169" s="731" t="s">
        <v>95</v>
      </c>
      <c r="B169" s="731"/>
      <c r="C169" s="731"/>
      <c r="D169" s="731"/>
      <c r="E169" s="731"/>
      <c r="F169" s="731"/>
      <c r="G169" s="731"/>
      <c r="H169" s="731"/>
      <c r="I169" s="731"/>
      <c r="J169" s="731"/>
      <c r="K169" s="731"/>
      <c r="L169" s="731"/>
      <c r="M169" s="731"/>
    </row>
    <row r="170" spans="1:13" ht="30" customHeight="1" x14ac:dyDescent="0.2">
      <c r="A170" s="731" t="s">
        <v>123</v>
      </c>
      <c r="B170" s="731"/>
      <c r="C170" s="731"/>
      <c r="D170" s="731"/>
      <c r="E170" s="731"/>
      <c r="F170" s="731"/>
      <c r="G170" s="731"/>
      <c r="H170" s="731"/>
      <c r="I170" s="731"/>
      <c r="J170" s="731"/>
      <c r="K170" s="731"/>
      <c r="L170" s="731"/>
      <c r="M170" s="731"/>
    </row>
    <row r="171" spans="1:13" ht="30" customHeight="1" x14ac:dyDescent="0.2">
      <c r="A171" s="731" t="s">
        <v>122</v>
      </c>
      <c r="B171" s="731"/>
      <c r="C171" s="731"/>
      <c r="D171" s="731"/>
      <c r="E171" s="731"/>
      <c r="F171" s="731"/>
      <c r="G171" s="731"/>
      <c r="H171" s="731"/>
      <c r="I171" s="731"/>
      <c r="J171" s="731"/>
      <c r="K171" s="731"/>
      <c r="L171" s="731"/>
      <c r="M171" s="731"/>
    </row>
    <row r="172" spans="1:13" ht="30" customHeight="1" x14ac:dyDescent="0.2">
      <c r="A172" s="731" t="s">
        <v>124</v>
      </c>
      <c r="B172" s="731"/>
      <c r="C172" s="731"/>
      <c r="D172" s="731"/>
      <c r="E172" s="731"/>
      <c r="F172" s="731"/>
      <c r="G172" s="731"/>
      <c r="H172" s="731"/>
      <c r="I172" s="731"/>
      <c r="J172" s="731"/>
      <c r="K172" s="731"/>
      <c r="L172" s="731"/>
      <c r="M172" s="731"/>
    </row>
    <row r="173" spans="1:13" ht="30" customHeight="1" x14ac:dyDescent="0.2">
      <c r="A173" s="731" t="s">
        <v>125</v>
      </c>
      <c r="B173" s="731"/>
      <c r="C173" s="731"/>
      <c r="D173" s="731"/>
      <c r="E173" s="731"/>
      <c r="F173" s="731"/>
      <c r="G173" s="731"/>
      <c r="H173" s="731"/>
      <c r="I173" s="731"/>
      <c r="J173" s="731"/>
      <c r="K173" s="731"/>
      <c r="L173" s="731"/>
      <c r="M173" s="731"/>
    </row>
    <row r="174" spans="1:13" ht="30" customHeight="1" x14ac:dyDescent="0.2">
      <c r="A174" s="731" t="s">
        <v>68</v>
      </c>
      <c r="B174" s="731"/>
      <c r="C174" s="731"/>
      <c r="D174" s="731"/>
      <c r="E174" s="731"/>
      <c r="F174" s="731"/>
      <c r="G174" s="731"/>
      <c r="H174" s="731"/>
      <c r="I174" s="731"/>
      <c r="J174" s="731"/>
      <c r="K174" s="731"/>
      <c r="L174" s="731"/>
      <c r="M174" s="731"/>
    </row>
    <row r="175" spans="1:13" ht="30" customHeight="1" thickBot="1" x14ac:dyDescent="0.25">
      <c r="A175" s="731" t="s">
        <v>126</v>
      </c>
      <c r="B175" s="731"/>
      <c r="C175" s="731"/>
      <c r="D175" s="731"/>
      <c r="E175" s="731"/>
      <c r="F175" s="731"/>
      <c r="G175" s="731"/>
      <c r="H175" s="731"/>
      <c r="I175" s="731"/>
      <c r="J175" s="731"/>
      <c r="K175" s="731"/>
      <c r="L175" s="731"/>
      <c r="M175" s="731"/>
    </row>
    <row r="176" spans="1:13" ht="14.25" thickTop="1" thickBot="1" x14ac:dyDescent="0.25">
      <c r="A176" s="593" t="s">
        <v>20</v>
      </c>
      <c r="B176" s="593" t="s">
        <v>195</v>
      </c>
      <c r="C176" s="593" t="s">
        <v>1</v>
      </c>
      <c r="D176" s="593" t="s">
        <v>1</v>
      </c>
      <c r="E176" s="35">
        <f>SUM(E163:E175)</f>
        <v>0</v>
      </c>
      <c r="F176" s="35">
        <f>SUM(F163:F175)</f>
        <v>0</v>
      </c>
      <c r="G176" s="35">
        <f>SUM(G163:G175)</f>
        <v>0</v>
      </c>
      <c r="H176" s="593" t="s">
        <v>20</v>
      </c>
      <c r="I176" s="593" t="s">
        <v>1</v>
      </c>
      <c r="J176" s="593" t="s">
        <v>1</v>
      </c>
      <c r="K176" s="593" t="s">
        <v>1</v>
      </c>
      <c r="L176" s="593" t="s">
        <v>1</v>
      </c>
      <c r="M176" s="593" t="s">
        <v>1</v>
      </c>
    </row>
    <row r="177" spans="1:13" ht="14.25" thickTop="1" thickBot="1" x14ac:dyDescent="0.25">
      <c r="A177" s="593" t="s">
        <v>20</v>
      </c>
      <c r="B177" s="593" t="s">
        <v>237</v>
      </c>
      <c r="C177" s="593" t="s">
        <v>1</v>
      </c>
      <c r="D177" s="593" t="s">
        <v>1</v>
      </c>
      <c r="E177" s="35" t="s">
        <v>20</v>
      </c>
      <c r="F177" s="35" t="s">
        <v>343</v>
      </c>
      <c r="G177" s="35" t="s">
        <v>344</v>
      </c>
      <c r="H177" s="593" t="s">
        <v>20</v>
      </c>
      <c r="I177" s="593" t="s">
        <v>1</v>
      </c>
      <c r="J177" s="593" t="s">
        <v>1</v>
      </c>
      <c r="K177" s="593" t="s">
        <v>1</v>
      </c>
      <c r="L177" s="593" t="s">
        <v>1</v>
      </c>
      <c r="M177" s="593" t="s">
        <v>1</v>
      </c>
    </row>
    <row r="178" spans="1:13" ht="14.25" thickTop="1" thickBot="1" x14ac:dyDescent="0.25">
      <c r="A178" s="593" t="s">
        <v>20</v>
      </c>
      <c r="B178" s="593" t="s">
        <v>20</v>
      </c>
      <c r="C178" s="593" t="s">
        <v>1</v>
      </c>
      <c r="D178" s="593" t="s">
        <v>1</v>
      </c>
      <c r="E178" s="35" t="s">
        <v>20</v>
      </c>
      <c r="F178" s="36" t="e">
        <f>+F176/E176*100</f>
        <v>#DIV/0!</v>
      </c>
      <c r="G178" s="36">
        <f>+G176/A175*100</f>
        <v>0</v>
      </c>
      <c r="H178" s="593" t="s">
        <v>20</v>
      </c>
      <c r="I178" s="593" t="s">
        <v>1</v>
      </c>
      <c r="J178" s="593" t="s">
        <v>1</v>
      </c>
      <c r="K178" s="593" t="s">
        <v>1</v>
      </c>
      <c r="L178" s="593" t="s">
        <v>1</v>
      </c>
      <c r="M178" s="593" t="s">
        <v>1</v>
      </c>
    </row>
    <row r="179" spans="1:13" ht="13.5" thickTop="1" x14ac:dyDescent="0.2"/>
    <row r="181" spans="1:13" x14ac:dyDescent="0.2">
      <c r="A181" s="606" t="s">
        <v>352</v>
      </c>
      <c r="B181" s="606" t="s">
        <v>1</v>
      </c>
      <c r="C181" s="606" t="s">
        <v>1</v>
      </c>
      <c r="D181" s="606" t="s">
        <v>1</v>
      </c>
      <c r="E181" s="606" t="s">
        <v>1</v>
      </c>
      <c r="F181" s="606" t="s">
        <v>1</v>
      </c>
      <c r="G181" s="606" t="s">
        <v>1</v>
      </c>
      <c r="H181" s="606" t="s">
        <v>1</v>
      </c>
      <c r="I181" s="606" t="s">
        <v>1</v>
      </c>
      <c r="J181" s="606" t="s">
        <v>1</v>
      </c>
      <c r="K181" s="606" t="s">
        <v>1</v>
      </c>
    </row>
    <row r="182" spans="1:13" ht="13.5" thickBot="1" x14ac:dyDescent="0.25">
      <c r="A182" s="606" t="s">
        <v>944</v>
      </c>
      <c r="B182" s="606" t="s">
        <v>1</v>
      </c>
      <c r="C182" s="606" t="s">
        <v>1</v>
      </c>
      <c r="D182" s="606" t="s">
        <v>1</v>
      </c>
      <c r="E182" s="606" t="s">
        <v>1</v>
      </c>
      <c r="F182" s="606" t="s">
        <v>1</v>
      </c>
      <c r="G182" s="606" t="s">
        <v>1</v>
      </c>
      <c r="H182" s="606" t="s">
        <v>1</v>
      </c>
      <c r="I182" s="606" t="s">
        <v>1</v>
      </c>
      <c r="J182" s="606" t="s">
        <v>1</v>
      </c>
      <c r="K182" s="606" t="s">
        <v>1</v>
      </c>
    </row>
    <row r="183" spans="1:13" ht="50.1" customHeight="1" thickTop="1" thickBot="1" x14ac:dyDescent="0.25">
      <c r="A183" s="593" t="s">
        <v>189</v>
      </c>
      <c r="B183" s="593" t="s">
        <v>315</v>
      </c>
      <c r="C183" s="593" t="s">
        <v>1</v>
      </c>
      <c r="D183" s="593" t="s">
        <v>1</v>
      </c>
      <c r="E183" s="10" t="s">
        <v>337</v>
      </c>
      <c r="F183" s="10" t="s">
        <v>338</v>
      </c>
      <c r="G183" s="10" t="s">
        <v>339</v>
      </c>
      <c r="H183" s="593" t="s">
        <v>340</v>
      </c>
      <c r="I183" s="593" t="s">
        <v>1</v>
      </c>
      <c r="J183" s="10" t="s">
        <v>350</v>
      </c>
      <c r="K183" s="10" t="s">
        <v>351</v>
      </c>
      <c r="L183" s="10" t="s">
        <v>341</v>
      </c>
      <c r="M183" s="593" t="s">
        <v>342</v>
      </c>
    </row>
    <row r="184" spans="1:13" ht="24" customHeight="1" thickTop="1" x14ac:dyDescent="0.2">
      <c r="A184" s="4" t="s">
        <v>0</v>
      </c>
      <c r="B184" s="731"/>
      <c r="C184" s="731"/>
      <c r="D184" s="731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21" customHeight="1" x14ac:dyDescent="0.2">
      <c r="A185" s="4">
        <v>2</v>
      </c>
      <c r="B185" s="731"/>
      <c r="C185" s="731"/>
      <c r="D185" s="731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ht="30" customHeight="1" thickBot="1" x14ac:dyDescent="0.25">
      <c r="A186" s="731">
        <v>3</v>
      </c>
      <c r="B186" s="731"/>
      <c r="C186" s="731"/>
      <c r="D186" s="731"/>
      <c r="E186" s="731"/>
      <c r="F186" s="731"/>
      <c r="G186" s="731"/>
      <c r="H186" s="731"/>
      <c r="I186" s="731"/>
      <c r="J186" s="731"/>
      <c r="K186" s="731"/>
      <c r="L186" s="731"/>
      <c r="M186" s="731"/>
    </row>
    <row r="187" spans="1:13" ht="14.25" thickTop="1" thickBot="1" x14ac:dyDescent="0.25">
      <c r="A187" s="593" t="s">
        <v>20</v>
      </c>
      <c r="B187" s="593" t="s">
        <v>195</v>
      </c>
      <c r="C187" s="593" t="s">
        <v>1</v>
      </c>
      <c r="D187" s="593" t="s">
        <v>1</v>
      </c>
      <c r="E187" s="38">
        <f>SUM(E184:E186)</f>
        <v>0</v>
      </c>
      <c r="F187" s="38">
        <f>SUM(F184:F186)</f>
        <v>0</v>
      </c>
      <c r="G187" s="38">
        <f>SUM(G184:G186)</f>
        <v>0</v>
      </c>
      <c r="H187" s="593" t="s">
        <v>20</v>
      </c>
      <c r="I187" s="593" t="s">
        <v>1</v>
      </c>
      <c r="J187" s="593" t="s">
        <v>1</v>
      </c>
      <c r="K187" s="593" t="s">
        <v>1</v>
      </c>
      <c r="L187" s="593" t="s">
        <v>1</v>
      </c>
      <c r="M187" s="593" t="s">
        <v>1</v>
      </c>
    </row>
    <row r="188" spans="1:13" ht="14.25" thickTop="1" thickBot="1" x14ac:dyDescent="0.25">
      <c r="A188" s="593" t="s">
        <v>20</v>
      </c>
      <c r="B188" s="593" t="s">
        <v>237</v>
      </c>
      <c r="C188" s="593" t="s">
        <v>1</v>
      </c>
      <c r="D188" s="593" t="s">
        <v>1</v>
      </c>
      <c r="E188" s="35" t="s">
        <v>20</v>
      </c>
      <c r="F188" s="35" t="s">
        <v>343</v>
      </c>
      <c r="G188" s="35" t="s">
        <v>344</v>
      </c>
      <c r="H188" s="593" t="s">
        <v>20</v>
      </c>
      <c r="I188" s="593" t="s">
        <v>1</v>
      </c>
      <c r="J188" s="593" t="s">
        <v>1</v>
      </c>
      <c r="K188" s="593" t="s">
        <v>1</v>
      </c>
      <c r="L188" s="593" t="s">
        <v>1</v>
      </c>
      <c r="M188" s="593" t="s">
        <v>1</v>
      </c>
    </row>
    <row r="189" spans="1:13" ht="14.25" thickTop="1" thickBot="1" x14ac:dyDescent="0.25">
      <c r="A189" s="593" t="s">
        <v>20</v>
      </c>
      <c r="B189" s="593" t="s">
        <v>20</v>
      </c>
      <c r="C189" s="593" t="s">
        <v>1</v>
      </c>
      <c r="D189" s="593" t="s">
        <v>1</v>
      </c>
      <c r="E189" s="35" t="s">
        <v>20</v>
      </c>
      <c r="F189" s="36" t="e">
        <f>+F187/E187*100</f>
        <v>#DIV/0!</v>
      </c>
      <c r="G189" s="36">
        <f>+G187/A186*100</f>
        <v>0</v>
      </c>
      <c r="H189" s="593" t="s">
        <v>20</v>
      </c>
      <c r="I189" s="593" t="s">
        <v>1</v>
      </c>
      <c r="J189" s="593" t="s">
        <v>1</v>
      </c>
      <c r="K189" s="593" t="s">
        <v>1</v>
      </c>
      <c r="L189" s="593" t="s">
        <v>1</v>
      </c>
      <c r="M189" s="593" t="s">
        <v>1</v>
      </c>
    </row>
    <row r="190" spans="1:13" ht="13.5" thickTop="1" x14ac:dyDescent="0.2"/>
    <row r="192" spans="1:13" x14ac:dyDescent="0.2">
      <c r="A192" s="606" t="s">
        <v>353</v>
      </c>
      <c r="B192" s="606" t="s">
        <v>1</v>
      </c>
      <c r="C192" s="606" t="s">
        <v>1</v>
      </c>
      <c r="D192" s="606" t="s">
        <v>1</v>
      </c>
      <c r="E192" s="606" t="s">
        <v>1</v>
      </c>
      <c r="F192" s="606" t="s">
        <v>1</v>
      </c>
      <c r="G192" s="606" t="s">
        <v>1</v>
      </c>
      <c r="H192" s="606" t="s">
        <v>1</v>
      </c>
      <c r="I192" s="606" t="s">
        <v>1</v>
      </c>
      <c r="J192" s="606" t="s">
        <v>1</v>
      </c>
      <c r="K192" s="606" t="s">
        <v>1</v>
      </c>
    </row>
    <row r="193" spans="1:13" ht="13.5" thickBot="1" x14ac:dyDescent="0.25">
      <c r="A193" s="606" t="s">
        <v>945</v>
      </c>
      <c r="B193" s="606" t="s">
        <v>1</v>
      </c>
      <c r="C193" s="606" t="s">
        <v>1</v>
      </c>
      <c r="D193" s="606" t="s">
        <v>1</v>
      </c>
      <c r="E193" s="606" t="s">
        <v>1</v>
      </c>
      <c r="F193" s="606" t="s">
        <v>1</v>
      </c>
      <c r="G193" s="606" t="s">
        <v>1</v>
      </c>
      <c r="H193" s="606" t="s">
        <v>1</v>
      </c>
      <c r="I193" s="606" t="s">
        <v>1</v>
      </c>
      <c r="J193" s="606" t="s">
        <v>1</v>
      </c>
      <c r="K193" s="606" t="s">
        <v>1</v>
      </c>
    </row>
    <row r="194" spans="1:13" ht="50.1" customHeight="1" thickTop="1" thickBot="1" x14ac:dyDescent="0.25">
      <c r="A194" s="593" t="s">
        <v>189</v>
      </c>
      <c r="B194" s="593" t="s">
        <v>315</v>
      </c>
      <c r="C194" s="593" t="s">
        <v>1</v>
      </c>
      <c r="D194" s="593" t="s">
        <v>1</v>
      </c>
      <c r="E194" s="10" t="s">
        <v>337</v>
      </c>
      <c r="F194" s="10" t="s">
        <v>338</v>
      </c>
      <c r="G194" s="10" t="s">
        <v>339</v>
      </c>
      <c r="H194" s="593" t="s">
        <v>340</v>
      </c>
      <c r="I194" s="593" t="s">
        <v>1</v>
      </c>
      <c r="J194" s="10" t="s">
        <v>350</v>
      </c>
      <c r="K194" s="10" t="s">
        <v>351</v>
      </c>
      <c r="L194" s="10" t="s">
        <v>341</v>
      </c>
      <c r="M194" s="593" t="s">
        <v>342</v>
      </c>
    </row>
    <row r="195" spans="1:13" ht="30" customHeight="1" thickTop="1" x14ac:dyDescent="0.2">
      <c r="A195" s="731" t="s">
        <v>0</v>
      </c>
      <c r="B195" s="731" t="s">
        <v>1129</v>
      </c>
      <c r="C195" s="731"/>
      <c r="D195" s="731"/>
      <c r="E195" s="731"/>
      <c r="F195" s="731"/>
      <c r="G195" s="731"/>
      <c r="H195" s="731"/>
      <c r="I195" s="731"/>
      <c r="J195" s="731"/>
      <c r="K195" s="731"/>
      <c r="L195" s="731"/>
      <c r="M195" s="731"/>
    </row>
    <row r="196" spans="1:13" ht="30" customHeight="1" x14ac:dyDescent="0.2">
      <c r="A196" s="731" t="s">
        <v>90</v>
      </c>
      <c r="B196" s="731"/>
      <c r="C196" s="731"/>
      <c r="D196" s="731"/>
      <c r="E196" s="731"/>
      <c r="F196" s="731"/>
      <c r="G196" s="731"/>
      <c r="H196" s="731"/>
      <c r="I196" s="731"/>
      <c r="J196" s="731"/>
      <c r="K196" s="731"/>
      <c r="L196" s="731"/>
      <c r="M196" s="731"/>
    </row>
    <row r="197" spans="1:13" ht="30" customHeight="1" x14ac:dyDescent="0.2">
      <c r="A197" s="731" t="s">
        <v>91</v>
      </c>
      <c r="B197" s="731"/>
      <c r="C197" s="731"/>
      <c r="D197" s="731"/>
      <c r="E197" s="731"/>
      <c r="F197" s="731"/>
      <c r="G197" s="731"/>
      <c r="H197" s="731"/>
      <c r="I197" s="731"/>
      <c r="J197" s="731"/>
      <c r="K197" s="731"/>
      <c r="L197" s="731"/>
      <c r="M197" s="731"/>
    </row>
    <row r="198" spans="1:13" ht="30" customHeight="1" x14ac:dyDescent="0.2">
      <c r="A198" s="731" t="s">
        <v>92</v>
      </c>
      <c r="B198" s="731"/>
      <c r="C198" s="731"/>
      <c r="D198" s="731"/>
      <c r="E198" s="731"/>
      <c r="F198" s="731"/>
      <c r="G198" s="731"/>
      <c r="H198" s="731"/>
      <c r="I198" s="731"/>
      <c r="J198" s="731"/>
      <c r="K198" s="731"/>
      <c r="L198" s="731"/>
      <c r="M198" s="731"/>
    </row>
    <row r="199" spans="1:13" ht="30" customHeight="1" x14ac:dyDescent="0.2">
      <c r="A199" s="731" t="s">
        <v>93</v>
      </c>
      <c r="B199" s="731"/>
      <c r="C199" s="731"/>
      <c r="D199" s="731"/>
      <c r="E199" s="731"/>
      <c r="F199" s="731"/>
      <c r="G199" s="731"/>
      <c r="H199" s="731"/>
      <c r="I199" s="731"/>
      <c r="J199" s="731"/>
      <c r="K199" s="731"/>
      <c r="L199" s="731"/>
      <c r="M199" s="731"/>
    </row>
    <row r="200" spans="1:13" ht="30" customHeight="1" x14ac:dyDescent="0.2">
      <c r="A200" s="731" t="s">
        <v>94</v>
      </c>
      <c r="B200" s="731"/>
      <c r="C200" s="731"/>
      <c r="D200" s="731"/>
      <c r="E200" s="731"/>
      <c r="F200" s="731"/>
      <c r="G200" s="731"/>
      <c r="H200" s="731"/>
      <c r="I200" s="731"/>
      <c r="J200" s="731"/>
      <c r="K200" s="731"/>
      <c r="L200" s="731"/>
      <c r="M200" s="731"/>
    </row>
    <row r="201" spans="1:13" ht="30" customHeight="1" x14ac:dyDescent="0.2">
      <c r="A201" s="731" t="s">
        <v>95</v>
      </c>
      <c r="B201" s="731"/>
      <c r="C201" s="731"/>
      <c r="D201" s="731"/>
      <c r="E201" s="731"/>
      <c r="F201" s="731"/>
      <c r="G201" s="731"/>
      <c r="H201" s="731"/>
      <c r="I201" s="731"/>
      <c r="J201" s="731"/>
      <c r="K201" s="731"/>
      <c r="L201" s="731"/>
      <c r="M201" s="731"/>
    </row>
    <row r="202" spans="1:13" ht="30" customHeight="1" thickBot="1" x14ac:dyDescent="0.25">
      <c r="A202" s="731" t="s">
        <v>123</v>
      </c>
      <c r="B202" s="731"/>
      <c r="C202" s="731"/>
      <c r="D202" s="731"/>
      <c r="E202" s="731"/>
      <c r="F202" s="731"/>
      <c r="G202" s="731"/>
      <c r="H202" s="731"/>
      <c r="I202" s="731"/>
      <c r="J202" s="731"/>
      <c r="K202" s="731"/>
      <c r="L202" s="731"/>
      <c r="M202" s="731"/>
    </row>
    <row r="203" spans="1:13" ht="14.25" thickTop="1" thickBot="1" x14ac:dyDescent="0.25">
      <c r="A203" s="593" t="s">
        <v>20</v>
      </c>
      <c r="B203" s="593" t="s">
        <v>195</v>
      </c>
      <c r="C203" s="593" t="s">
        <v>1</v>
      </c>
      <c r="D203" s="593" t="s">
        <v>1</v>
      </c>
      <c r="E203" s="38">
        <f>SUM(E195:E202)</f>
        <v>0</v>
      </c>
      <c r="F203" s="38">
        <f>SUM(F195:F202)</f>
        <v>0</v>
      </c>
      <c r="G203" s="38">
        <f>SUM(G195:G202)</f>
        <v>0</v>
      </c>
      <c r="H203" s="593" t="s">
        <v>20</v>
      </c>
      <c r="I203" s="593" t="s">
        <v>1</v>
      </c>
      <c r="J203" s="593" t="s">
        <v>1</v>
      </c>
      <c r="K203" s="593" t="s">
        <v>1</v>
      </c>
      <c r="L203" s="593" t="s">
        <v>1</v>
      </c>
      <c r="M203" s="593" t="s">
        <v>1</v>
      </c>
    </row>
    <row r="204" spans="1:13" ht="14.25" thickTop="1" thickBot="1" x14ac:dyDescent="0.25">
      <c r="A204" s="593" t="s">
        <v>20</v>
      </c>
      <c r="B204" s="593" t="s">
        <v>237</v>
      </c>
      <c r="C204" s="593" t="s">
        <v>1</v>
      </c>
      <c r="D204" s="593" t="s">
        <v>1</v>
      </c>
      <c r="E204" s="35" t="s">
        <v>20</v>
      </c>
      <c r="F204" s="35" t="s">
        <v>343</v>
      </c>
      <c r="G204" s="35" t="s">
        <v>344</v>
      </c>
      <c r="H204" s="593" t="s">
        <v>20</v>
      </c>
      <c r="I204" s="593" t="s">
        <v>1</v>
      </c>
      <c r="J204" s="593" t="s">
        <v>1</v>
      </c>
      <c r="K204" s="593" t="s">
        <v>1</v>
      </c>
      <c r="L204" s="593" t="s">
        <v>1</v>
      </c>
      <c r="M204" s="593" t="s">
        <v>1</v>
      </c>
    </row>
    <row r="205" spans="1:13" ht="14.25" thickTop="1" thickBot="1" x14ac:dyDescent="0.25">
      <c r="A205" s="593" t="s">
        <v>20</v>
      </c>
      <c r="B205" s="593" t="s">
        <v>20</v>
      </c>
      <c r="C205" s="593" t="s">
        <v>1</v>
      </c>
      <c r="D205" s="593" t="s">
        <v>1</v>
      </c>
      <c r="E205" s="35" t="s">
        <v>20</v>
      </c>
      <c r="F205" s="37" t="e">
        <f>+F203/E203*100</f>
        <v>#DIV/0!</v>
      </c>
      <c r="G205" s="37">
        <f>+G203/A202*100</f>
        <v>0</v>
      </c>
      <c r="H205" s="593" t="s">
        <v>20</v>
      </c>
      <c r="I205" s="593" t="s">
        <v>1</v>
      </c>
      <c r="J205" s="593" t="s">
        <v>1</v>
      </c>
      <c r="K205" s="593" t="s">
        <v>1</v>
      </c>
      <c r="L205" s="593" t="s">
        <v>1</v>
      </c>
      <c r="M205" s="593" t="s">
        <v>1</v>
      </c>
    </row>
    <row r="206" spans="1:13" ht="13.5" thickTop="1" x14ac:dyDescent="0.2"/>
    <row r="208" spans="1:13" ht="15" x14ac:dyDescent="0.25">
      <c r="A208" s="821" t="s">
        <v>355</v>
      </c>
      <c r="B208" s="821" t="s">
        <v>1</v>
      </c>
    </row>
    <row r="209" spans="1:6" ht="15" x14ac:dyDescent="0.25">
      <c r="A209" s="797" t="s">
        <v>356</v>
      </c>
      <c r="B209" s="797" t="s">
        <v>1</v>
      </c>
      <c r="C209" s="797" t="s">
        <v>1</v>
      </c>
      <c r="D209" s="797" t="s">
        <v>1</v>
      </c>
      <c r="E209" s="797" t="s">
        <v>1</v>
      </c>
      <c r="F209" s="797" t="s">
        <v>1</v>
      </c>
    </row>
    <row r="211" spans="1:6" x14ac:dyDescent="0.2">
      <c r="A211" s="606" t="s">
        <v>357</v>
      </c>
      <c r="B211" s="606" t="s">
        <v>1</v>
      </c>
      <c r="C211" s="606" t="s">
        <v>1</v>
      </c>
      <c r="D211" s="606" t="s">
        <v>1</v>
      </c>
      <c r="E211" s="606" t="s">
        <v>1</v>
      </c>
      <c r="F211" s="606" t="s">
        <v>1</v>
      </c>
    </row>
    <row r="212" spans="1:6" ht="25.5" customHeight="1" thickBot="1" x14ac:dyDescent="0.25">
      <c r="A212" s="606" t="s">
        <v>358</v>
      </c>
      <c r="B212" s="606" t="s">
        <v>1</v>
      </c>
      <c r="C212" s="606" t="s">
        <v>1</v>
      </c>
      <c r="D212" s="606" t="s">
        <v>1</v>
      </c>
      <c r="E212" s="606" t="s">
        <v>1</v>
      </c>
      <c r="F212" s="606" t="s">
        <v>1</v>
      </c>
    </row>
    <row r="213" spans="1:6" ht="14.25" thickTop="1" thickBot="1" x14ac:dyDescent="0.25">
      <c r="A213" s="593" t="s">
        <v>359</v>
      </c>
      <c r="B213" s="593" t="s">
        <v>1</v>
      </c>
      <c r="C213" s="593" t="s">
        <v>360</v>
      </c>
      <c r="D213" s="593" t="s">
        <v>1</v>
      </c>
      <c r="E213" s="593" t="s">
        <v>361</v>
      </c>
      <c r="F213" s="593" t="s">
        <v>168</v>
      </c>
    </row>
    <row r="214" spans="1:6" ht="14.25" thickTop="1" thickBot="1" x14ac:dyDescent="0.25">
      <c r="A214" s="10" t="s">
        <v>362</v>
      </c>
      <c r="B214" s="10" t="s">
        <v>363</v>
      </c>
      <c r="C214" s="10" t="s">
        <v>362</v>
      </c>
      <c r="D214" s="10" t="s">
        <v>363</v>
      </c>
      <c r="E214" s="593" t="s">
        <v>1</v>
      </c>
      <c r="F214" s="593" t="s">
        <v>1</v>
      </c>
    </row>
    <row r="215" spans="1:6" ht="18" customHeight="1" thickTop="1" thickBot="1" x14ac:dyDescent="0.25">
      <c r="A215" s="516">
        <v>6</v>
      </c>
      <c r="B215" s="516">
        <v>2</v>
      </c>
      <c r="C215" s="516">
        <v>0</v>
      </c>
      <c r="D215" s="516">
        <v>2</v>
      </c>
      <c r="E215" s="516">
        <v>3</v>
      </c>
      <c r="F215" s="10">
        <f>SUM(A215:E215)</f>
        <v>13</v>
      </c>
    </row>
    <row r="218" spans="1:6" x14ac:dyDescent="0.2">
      <c r="A218" s="606" t="s">
        <v>364</v>
      </c>
      <c r="B218" s="606" t="s">
        <v>1</v>
      </c>
      <c r="C218" s="606" t="s">
        <v>1</v>
      </c>
      <c r="D218" s="606" t="s">
        <v>1</v>
      </c>
      <c r="E218" s="606" t="s">
        <v>1</v>
      </c>
      <c r="F218" s="606" t="s">
        <v>1</v>
      </c>
    </row>
    <row r="219" spans="1:6" ht="27" customHeight="1" thickBot="1" x14ac:dyDescent="0.25">
      <c r="A219" s="606" t="s">
        <v>365</v>
      </c>
      <c r="B219" s="606" t="s">
        <v>1</v>
      </c>
      <c r="C219" s="606" t="s">
        <v>1</v>
      </c>
      <c r="D219" s="606" t="s">
        <v>1</v>
      </c>
      <c r="E219" s="606" t="s">
        <v>1</v>
      </c>
      <c r="F219" s="606" t="s">
        <v>1</v>
      </c>
    </row>
    <row r="220" spans="1:6" ht="14.25" thickTop="1" thickBot="1" x14ac:dyDescent="0.25">
      <c r="A220" s="593" t="s">
        <v>359</v>
      </c>
      <c r="B220" s="593" t="s">
        <v>1</v>
      </c>
      <c r="C220" s="593" t="s">
        <v>360</v>
      </c>
      <c r="D220" s="593" t="s">
        <v>1</v>
      </c>
      <c r="E220" s="593" t="s">
        <v>361</v>
      </c>
      <c r="F220" s="593" t="s">
        <v>168</v>
      </c>
    </row>
    <row r="221" spans="1:6" ht="14.25" thickTop="1" thickBot="1" x14ac:dyDescent="0.25">
      <c r="A221" s="10" t="s">
        <v>362</v>
      </c>
      <c r="B221" s="10" t="s">
        <v>363</v>
      </c>
      <c r="C221" s="10" t="s">
        <v>362</v>
      </c>
      <c r="D221" s="10" t="s">
        <v>363</v>
      </c>
      <c r="E221" s="593" t="s">
        <v>1</v>
      </c>
      <c r="F221" s="593" t="s">
        <v>1</v>
      </c>
    </row>
    <row r="222" spans="1:6" ht="21" customHeight="1" thickTop="1" thickBot="1" x14ac:dyDescent="0.25">
      <c r="A222" s="516">
        <v>6</v>
      </c>
      <c r="B222" s="516">
        <v>6</v>
      </c>
      <c r="C222" s="516">
        <v>0</v>
      </c>
      <c r="D222" s="516">
        <v>6</v>
      </c>
      <c r="E222" s="516">
        <v>6</v>
      </c>
      <c r="F222" s="10">
        <f>SUM(A222:E222)</f>
        <v>24</v>
      </c>
    </row>
    <row r="225" spans="1:8" x14ac:dyDescent="0.2">
      <c r="A225" s="606" t="s">
        <v>366</v>
      </c>
      <c r="B225" s="606" t="s">
        <v>1</v>
      </c>
      <c r="C225" s="606" t="s">
        <v>1</v>
      </c>
      <c r="D225" s="606" t="s">
        <v>1</v>
      </c>
      <c r="E225" s="606" t="s">
        <v>1</v>
      </c>
      <c r="F225" s="606" t="s">
        <v>1</v>
      </c>
    </row>
    <row r="226" spans="1:8" ht="27" customHeight="1" thickBot="1" x14ac:dyDescent="0.25">
      <c r="A226" s="606" t="s">
        <v>367</v>
      </c>
      <c r="B226" s="606" t="s">
        <v>1</v>
      </c>
      <c r="C226" s="606" t="s">
        <v>1</v>
      </c>
      <c r="D226" s="606" t="s">
        <v>1</v>
      </c>
      <c r="E226" s="606" t="s">
        <v>1</v>
      </c>
      <c r="F226" s="606" t="s">
        <v>1</v>
      </c>
    </row>
    <row r="227" spans="1:8" ht="14.25" thickTop="1" thickBot="1" x14ac:dyDescent="0.25">
      <c r="A227" s="593" t="s">
        <v>359</v>
      </c>
      <c r="B227" s="593" t="s">
        <v>1</v>
      </c>
      <c r="C227" s="593" t="s">
        <v>360</v>
      </c>
      <c r="D227" s="593" t="s">
        <v>1</v>
      </c>
      <c r="E227" s="593" t="s">
        <v>361</v>
      </c>
      <c r="F227" s="593" t="s">
        <v>168</v>
      </c>
    </row>
    <row r="228" spans="1:8" ht="14.25" thickTop="1" thickBot="1" x14ac:dyDescent="0.25">
      <c r="A228" s="10" t="s">
        <v>362</v>
      </c>
      <c r="B228" s="10" t="s">
        <v>363</v>
      </c>
      <c r="C228" s="10" t="s">
        <v>362</v>
      </c>
      <c r="D228" s="10" t="s">
        <v>363</v>
      </c>
      <c r="E228" s="593" t="s">
        <v>1</v>
      </c>
      <c r="F228" s="593" t="s">
        <v>1</v>
      </c>
    </row>
    <row r="229" spans="1:8" ht="24" customHeight="1" thickTop="1" thickBot="1" x14ac:dyDescent="0.25">
      <c r="A229" s="516">
        <v>33</v>
      </c>
      <c r="B229" s="516">
        <v>33</v>
      </c>
      <c r="C229" s="516"/>
      <c r="D229" s="516">
        <v>33</v>
      </c>
      <c r="E229" s="516">
        <v>33</v>
      </c>
      <c r="F229" s="10">
        <f>SUM(A229:E229)</f>
        <v>132</v>
      </c>
    </row>
    <row r="232" spans="1:8" x14ac:dyDescent="0.2">
      <c r="A232" s="606" t="s">
        <v>368</v>
      </c>
      <c r="B232" s="606" t="s">
        <v>1</v>
      </c>
      <c r="C232" s="606" t="s">
        <v>1</v>
      </c>
      <c r="D232" s="606" t="s">
        <v>1</v>
      </c>
      <c r="E232" s="606" t="s">
        <v>1</v>
      </c>
      <c r="F232" s="606" t="s">
        <v>1</v>
      </c>
    </row>
    <row r="233" spans="1:8" ht="13.5" thickBot="1" x14ac:dyDescent="0.25">
      <c r="A233" s="606" t="s">
        <v>369</v>
      </c>
      <c r="B233" s="606" t="s">
        <v>1</v>
      </c>
      <c r="C233" s="606" t="s">
        <v>1</v>
      </c>
      <c r="D233" s="606" t="s">
        <v>1</v>
      </c>
      <c r="E233" s="606" t="s">
        <v>1</v>
      </c>
      <c r="F233" s="606" t="s">
        <v>1</v>
      </c>
    </row>
    <row r="234" spans="1:8" ht="14.25" thickTop="1" thickBot="1" x14ac:dyDescent="0.25">
      <c r="A234" s="593" t="s">
        <v>370</v>
      </c>
      <c r="B234" s="593" t="s">
        <v>371</v>
      </c>
      <c r="C234" s="593" t="s">
        <v>361</v>
      </c>
      <c r="D234" s="593" t="s">
        <v>168</v>
      </c>
    </row>
    <row r="235" spans="1:8" ht="24.75" customHeight="1" thickTop="1" thickBot="1" x14ac:dyDescent="0.25">
      <c r="A235" s="516">
        <v>0</v>
      </c>
      <c r="B235" s="516">
        <v>147</v>
      </c>
      <c r="C235" s="516">
        <v>0</v>
      </c>
      <c r="D235" s="10">
        <f>SUM(A235:C235)</f>
        <v>147</v>
      </c>
    </row>
    <row r="238" spans="1:8" x14ac:dyDescent="0.2">
      <c r="A238" s="606" t="s">
        <v>372</v>
      </c>
      <c r="B238" s="606" t="s">
        <v>1</v>
      </c>
      <c r="C238" s="606" t="s">
        <v>1</v>
      </c>
      <c r="D238" s="606" t="s">
        <v>1</v>
      </c>
      <c r="E238" s="606" t="s">
        <v>1</v>
      </c>
      <c r="F238" s="606" t="s">
        <v>1</v>
      </c>
    </row>
    <row r="239" spans="1:8" ht="13.5" thickBot="1" x14ac:dyDescent="0.25">
      <c r="A239" s="606" t="s">
        <v>373</v>
      </c>
      <c r="B239" s="606" t="s">
        <v>1</v>
      </c>
      <c r="C239" s="606" t="s">
        <v>1</v>
      </c>
      <c r="D239" s="606" t="s">
        <v>1</v>
      </c>
      <c r="E239" s="606" t="s">
        <v>1</v>
      </c>
      <c r="F239" s="606" t="s">
        <v>1</v>
      </c>
    </row>
    <row r="240" spans="1:8" ht="14.25" thickTop="1" thickBot="1" x14ac:dyDescent="0.25">
      <c r="A240" s="10" t="s">
        <v>374</v>
      </c>
      <c r="B240" s="10" t="s">
        <v>375</v>
      </c>
      <c r="C240" s="10" t="s">
        <v>285</v>
      </c>
      <c r="D240" s="10" t="s">
        <v>361</v>
      </c>
      <c r="E240" s="617" t="s">
        <v>376</v>
      </c>
      <c r="F240" s="618"/>
      <c r="G240" s="618"/>
      <c r="H240" s="619"/>
    </row>
    <row r="241" spans="1:8" ht="19.5" customHeight="1" thickTop="1" thickBot="1" x14ac:dyDescent="0.25">
      <c r="A241" s="519">
        <v>6</v>
      </c>
      <c r="B241" s="520">
        <v>33</v>
      </c>
      <c r="C241" s="520">
        <v>746</v>
      </c>
      <c r="D241" s="520">
        <v>0</v>
      </c>
      <c r="E241" s="816" t="s">
        <v>1130</v>
      </c>
      <c r="F241" s="816"/>
      <c r="G241" s="816"/>
      <c r="H241" s="817"/>
    </row>
    <row r="242" spans="1:8" ht="13.5" thickTop="1" x14ac:dyDescent="0.2"/>
    <row r="244" spans="1:8" x14ac:dyDescent="0.2">
      <c r="A244" s="606" t="s">
        <v>377</v>
      </c>
      <c r="B244" s="606" t="s">
        <v>1</v>
      </c>
      <c r="C244" s="606" t="s">
        <v>1</v>
      </c>
      <c r="D244" s="606" t="s">
        <v>1</v>
      </c>
      <c r="E244" s="606" t="s">
        <v>1</v>
      </c>
      <c r="F244" s="606" t="s">
        <v>1</v>
      </c>
    </row>
    <row r="245" spans="1:8" ht="13.5" thickBot="1" x14ac:dyDescent="0.25">
      <c r="A245" s="606" t="s">
        <v>378</v>
      </c>
      <c r="B245" s="606" t="s">
        <v>1</v>
      </c>
      <c r="C245" s="606" t="s">
        <v>1</v>
      </c>
      <c r="D245" s="606" t="s">
        <v>1</v>
      </c>
      <c r="E245" s="606" t="s">
        <v>1</v>
      </c>
      <c r="F245" s="606" t="s">
        <v>1</v>
      </c>
    </row>
    <row r="246" spans="1:8" ht="45.95" customHeight="1" thickTop="1" thickBot="1" x14ac:dyDescent="0.25">
      <c r="A246" s="10" t="s">
        <v>379</v>
      </c>
      <c r="B246" s="10" t="s">
        <v>380</v>
      </c>
      <c r="C246" s="10" t="s">
        <v>381</v>
      </c>
      <c r="D246" s="10" t="s">
        <v>168</v>
      </c>
      <c r="E246" s="593" t="s">
        <v>382</v>
      </c>
      <c r="F246" s="593" t="s">
        <v>1</v>
      </c>
    </row>
    <row r="247" spans="1:8" ht="22.5" customHeight="1" thickTop="1" thickBot="1" x14ac:dyDescent="0.25">
      <c r="A247" s="516">
        <v>6</v>
      </c>
      <c r="B247" s="516">
        <v>0</v>
      </c>
      <c r="C247" s="516">
        <v>0</v>
      </c>
      <c r="D247" s="515">
        <f>SUM(A247:C247)</f>
        <v>6</v>
      </c>
      <c r="E247" s="731">
        <v>6</v>
      </c>
      <c r="F247" s="731"/>
    </row>
    <row r="248" spans="1:8" ht="14.25" thickTop="1" thickBot="1" x14ac:dyDescent="0.25">
      <c r="A248" s="593" t="s">
        <v>383</v>
      </c>
      <c r="B248" s="593" t="s">
        <v>1</v>
      </c>
      <c r="C248" s="593" t="s">
        <v>1</v>
      </c>
      <c r="D248" s="593" t="s">
        <v>1</v>
      </c>
      <c r="E248" s="593" t="s">
        <v>1</v>
      </c>
      <c r="F248" s="593" t="s">
        <v>1</v>
      </c>
    </row>
    <row r="251" spans="1:8" x14ac:dyDescent="0.2">
      <c r="A251" s="606" t="s">
        <v>384</v>
      </c>
      <c r="B251" s="606" t="s">
        <v>1</v>
      </c>
      <c r="C251" s="606" t="s">
        <v>1</v>
      </c>
      <c r="D251" s="606" t="s">
        <v>1</v>
      </c>
      <c r="E251" s="606" t="s">
        <v>1</v>
      </c>
      <c r="F251" s="606" t="s">
        <v>1</v>
      </c>
    </row>
    <row r="252" spans="1:8" ht="13.5" thickBot="1" x14ac:dyDescent="0.25">
      <c r="A252" s="606" t="s">
        <v>385</v>
      </c>
      <c r="B252" s="606" t="s">
        <v>1</v>
      </c>
      <c r="C252" s="606" t="s">
        <v>1</v>
      </c>
      <c r="D252" s="606" t="s">
        <v>1</v>
      </c>
      <c r="E252" s="606" t="s">
        <v>1</v>
      </c>
      <c r="F252" s="606" t="s">
        <v>1</v>
      </c>
    </row>
    <row r="253" spans="1:8" ht="25.5" thickTop="1" thickBot="1" x14ac:dyDescent="0.25">
      <c r="A253" s="10" t="s">
        <v>379</v>
      </c>
      <c r="B253" s="10" t="s">
        <v>380</v>
      </c>
      <c r="C253" s="10" t="s">
        <v>381</v>
      </c>
      <c r="D253" s="10" t="s">
        <v>168</v>
      </c>
      <c r="E253" s="593" t="s">
        <v>386</v>
      </c>
      <c r="F253" s="593" t="s">
        <v>1</v>
      </c>
    </row>
    <row r="254" spans="1:8" ht="27" customHeight="1" thickTop="1" thickBot="1" x14ac:dyDescent="0.25">
      <c r="A254" s="516">
        <v>33</v>
      </c>
      <c r="B254" s="516">
        <v>0</v>
      </c>
      <c r="C254" s="516">
        <v>33</v>
      </c>
      <c r="D254" s="515">
        <f>SUM(A254:C254)</f>
        <v>66</v>
      </c>
      <c r="E254" s="731">
        <v>33</v>
      </c>
      <c r="F254" s="731"/>
    </row>
    <row r="255" spans="1:8" ht="14.25" thickTop="1" thickBot="1" x14ac:dyDescent="0.25">
      <c r="A255" s="593" t="s">
        <v>387</v>
      </c>
      <c r="B255" s="593" t="s">
        <v>1</v>
      </c>
      <c r="C255" s="593" t="s">
        <v>1</v>
      </c>
      <c r="D255" s="593" t="s">
        <v>1</v>
      </c>
      <c r="E255" s="593" t="s">
        <v>1</v>
      </c>
      <c r="F255" s="593" t="s">
        <v>1</v>
      </c>
    </row>
    <row r="258" spans="1:6" ht="15" x14ac:dyDescent="0.25">
      <c r="A258" s="1" t="s">
        <v>388</v>
      </c>
    </row>
    <row r="259" spans="1:6" ht="15" x14ac:dyDescent="0.25">
      <c r="A259" s="797" t="s">
        <v>711</v>
      </c>
      <c r="B259" s="797"/>
      <c r="C259" s="797"/>
      <c r="D259" s="797"/>
      <c r="E259" s="797"/>
      <c r="F259" s="797"/>
    </row>
    <row r="261" spans="1:6" x14ac:dyDescent="0.2">
      <c r="A261" s="606" t="s">
        <v>390</v>
      </c>
      <c r="B261" s="606" t="s">
        <v>1</v>
      </c>
      <c r="C261" s="606" t="s">
        <v>1</v>
      </c>
      <c r="D261" s="606" t="s">
        <v>1</v>
      </c>
      <c r="E261" s="606" t="s">
        <v>1</v>
      </c>
    </row>
    <row r="262" spans="1:6" ht="13.5" thickBot="1" x14ac:dyDescent="0.25">
      <c r="A262" s="606" t="s">
        <v>389</v>
      </c>
      <c r="B262" s="606" t="s">
        <v>1</v>
      </c>
      <c r="C262" s="606" t="s">
        <v>1</v>
      </c>
      <c r="D262" s="606" t="s">
        <v>1</v>
      </c>
      <c r="E262" s="606" t="s">
        <v>1</v>
      </c>
    </row>
    <row r="263" spans="1:6" ht="14.25" thickTop="1" thickBot="1" x14ac:dyDescent="0.25">
      <c r="A263" s="593" t="s">
        <v>115</v>
      </c>
      <c r="B263" s="593" t="s">
        <v>391</v>
      </c>
      <c r="C263" s="593" t="s">
        <v>392</v>
      </c>
      <c r="D263" s="593" t="s">
        <v>393</v>
      </c>
      <c r="E263" s="593" t="s">
        <v>1</v>
      </c>
    </row>
    <row r="264" spans="1:6" ht="14.25" thickTop="1" thickBot="1" x14ac:dyDescent="0.25">
      <c r="A264" s="593" t="s">
        <v>1</v>
      </c>
      <c r="B264" s="593" t="s">
        <v>1</v>
      </c>
      <c r="C264" s="593" t="s">
        <v>1</v>
      </c>
      <c r="D264" s="10" t="s">
        <v>394</v>
      </c>
      <c r="E264" s="10" t="s">
        <v>395</v>
      </c>
    </row>
    <row r="265" spans="1:6" ht="14.25" thickTop="1" thickBot="1" x14ac:dyDescent="0.25">
      <c r="A265" s="10" t="s">
        <v>0</v>
      </c>
      <c r="B265" s="10" t="s">
        <v>8</v>
      </c>
      <c r="C265" s="4" t="s">
        <v>92</v>
      </c>
      <c r="D265" s="516">
        <v>1</v>
      </c>
      <c r="E265" s="4"/>
    </row>
    <row r="266" spans="1:6" ht="14.25" thickTop="1" thickBot="1" x14ac:dyDescent="0.25">
      <c r="A266" s="10" t="s">
        <v>90</v>
      </c>
      <c r="B266" s="10" t="s">
        <v>9</v>
      </c>
      <c r="C266" s="4" t="s">
        <v>92</v>
      </c>
      <c r="D266" s="516">
        <v>1</v>
      </c>
      <c r="E266" s="4"/>
    </row>
    <row r="267" spans="1:6" ht="14.25" thickTop="1" thickBot="1" x14ac:dyDescent="0.25">
      <c r="A267" s="10" t="s">
        <v>91</v>
      </c>
      <c r="B267" s="10" t="s">
        <v>10</v>
      </c>
      <c r="C267" s="4" t="s">
        <v>95</v>
      </c>
      <c r="D267" s="516">
        <v>1</v>
      </c>
      <c r="E267" s="4"/>
    </row>
    <row r="268" spans="1:6" ht="14.25" thickTop="1" thickBot="1" x14ac:dyDescent="0.25">
      <c r="A268" s="10" t="s">
        <v>92</v>
      </c>
      <c r="B268" s="10" t="s">
        <v>11</v>
      </c>
      <c r="C268" s="4" t="s">
        <v>92</v>
      </c>
      <c r="D268" s="516">
        <v>1</v>
      </c>
      <c r="E268" s="4"/>
    </row>
    <row r="269" spans="1:6" ht="14.25" thickTop="1" thickBot="1" x14ac:dyDescent="0.25">
      <c r="A269" s="10" t="s">
        <v>93</v>
      </c>
      <c r="B269" s="10" t="s">
        <v>12</v>
      </c>
      <c r="C269" s="4" t="s">
        <v>95</v>
      </c>
      <c r="D269" s="516">
        <v>1</v>
      </c>
      <c r="E269" s="4"/>
    </row>
    <row r="270" spans="1:6" ht="14.25" thickTop="1" thickBot="1" x14ac:dyDescent="0.25">
      <c r="A270" s="10" t="s">
        <v>94</v>
      </c>
      <c r="B270" s="10" t="s">
        <v>13</v>
      </c>
      <c r="C270" s="4" t="s">
        <v>92</v>
      </c>
      <c r="D270" s="516">
        <v>1</v>
      </c>
      <c r="E270" s="4"/>
    </row>
    <row r="271" spans="1:6" ht="14.25" thickTop="1" thickBot="1" x14ac:dyDescent="0.25">
      <c r="A271" s="10" t="s">
        <v>95</v>
      </c>
      <c r="B271" s="10" t="s">
        <v>14</v>
      </c>
      <c r="C271" s="4" t="s">
        <v>93</v>
      </c>
      <c r="D271" s="516">
        <v>1</v>
      </c>
      <c r="E271" s="4"/>
    </row>
    <row r="272" spans="1:6" ht="14.25" thickTop="1" thickBot="1" x14ac:dyDescent="0.25">
      <c r="A272" s="10" t="s">
        <v>123</v>
      </c>
      <c r="B272" s="10" t="s">
        <v>15</v>
      </c>
      <c r="C272" s="4" t="s">
        <v>93</v>
      </c>
      <c r="D272" s="516">
        <v>1</v>
      </c>
      <c r="E272" s="4"/>
    </row>
    <row r="273" spans="1:14" ht="14.25" thickTop="1" thickBot="1" x14ac:dyDescent="0.25">
      <c r="A273" s="10" t="s">
        <v>122</v>
      </c>
      <c r="B273" s="10" t="s">
        <v>16</v>
      </c>
      <c r="C273" s="4" t="s">
        <v>123</v>
      </c>
      <c r="D273" s="516">
        <v>1</v>
      </c>
      <c r="E273" s="4"/>
    </row>
    <row r="274" spans="1:14" ht="14.25" thickTop="1" thickBot="1" x14ac:dyDescent="0.25">
      <c r="A274" s="10" t="s">
        <v>124</v>
      </c>
      <c r="B274" s="10" t="s">
        <v>17</v>
      </c>
      <c r="C274" s="4" t="s">
        <v>123</v>
      </c>
      <c r="D274" s="516">
        <v>1</v>
      </c>
      <c r="E274" s="4"/>
    </row>
    <row r="275" spans="1:14" ht="14.25" thickTop="1" thickBot="1" x14ac:dyDescent="0.25">
      <c r="A275" s="10" t="s">
        <v>125</v>
      </c>
      <c r="B275" s="10" t="s">
        <v>18</v>
      </c>
      <c r="C275" s="4" t="s">
        <v>92</v>
      </c>
      <c r="D275" s="516">
        <v>1</v>
      </c>
      <c r="E275" s="4"/>
    </row>
    <row r="276" spans="1:14" ht="14.25" thickTop="1" thickBot="1" x14ac:dyDescent="0.25">
      <c r="A276" s="10" t="s">
        <v>68</v>
      </c>
      <c r="B276" s="10" t="s">
        <v>19</v>
      </c>
      <c r="C276" s="4" t="s">
        <v>92</v>
      </c>
      <c r="D276" s="46">
        <v>1</v>
      </c>
      <c r="E276" s="4"/>
    </row>
    <row r="277" spans="1:14" ht="14.25" thickTop="1" thickBot="1" x14ac:dyDescent="0.25">
      <c r="A277" s="10" t="s">
        <v>126</v>
      </c>
      <c r="B277" s="10" t="s">
        <v>21</v>
      </c>
      <c r="C277" s="4" t="s">
        <v>94</v>
      </c>
      <c r="D277" s="516">
        <v>1</v>
      </c>
      <c r="E277" s="4"/>
    </row>
    <row r="278" spans="1:14" ht="14.25" thickTop="1" thickBot="1" x14ac:dyDescent="0.25">
      <c r="A278" s="10" t="s">
        <v>201</v>
      </c>
      <c r="B278" s="10" t="s">
        <v>22</v>
      </c>
      <c r="C278" s="4" t="s">
        <v>91</v>
      </c>
      <c r="D278" s="516">
        <v>1</v>
      </c>
      <c r="E278" s="4"/>
    </row>
    <row r="279" spans="1:14" ht="14.25" thickTop="1" thickBot="1" x14ac:dyDescent="0.25">
      <c r="A279" s="593" t="s">
        <v>396</v>
      </c>
      <c r="B279" s="593" t="s">
        <v>1</v>
      </c>
      <c r="C279" s="593" t="s">
        <v>1</v>
      </c>
      <c r="D279" s="10">
        <f>SUM(D265:D278)</f>
        <v>14</v>
      </c>
      <c r="E279" s="19">
        <f>SUM(E265:E278)</f>
        <v>0</v>
      </c>
    </row>
    <row r="281" spans="1:14" x14ac:dyDescent="0.2">
      <c r="A281" s="606" t="s">
        <v>397</v>
      </c>
      <c r="B281" s="606" t="s">
        <v>1</v>
      </c>
      <c r="C281" s="606" t="s">
        <v>1</v>
      </c>
      <c r="D281" s="606" t="s">
        <v>1</v>
      </c>
      <c r="E281" s="606" t="s">
        <v>1</v>
      </c>
      <c r="F281" s="606" t="s">
        <v>1</v>
      </c>
      <c r="G281" s="606" t="s">
        <v>1</v>
      </c>
      <c r="H281" s="606" t="s">
        <v>1</v>
      </c>
      <c r="I281" s="606" t="s">
        <v>1</v>
      </c>
      <c r="J281" s="606" t="s">
        <v>1</v>
      </c>
      <c r="K281" s="606" t="s">
        <v>1</v>
      </c>
      <c r="L281" s="606" t="s">
        <v>1</v>
      </c>
      <c r="M281" s="606" t="s">
        <v>1</v>
      </c>
      <c r="N281" s="606" t="s">
        <v>1</v>
      </c>
    </row>
    <row r="282" spans="1:14" ht="13.5" thickBot="1" x14ac:dyDescent="0.25">
      <c r="A282" s="606" t="s">
        <v>398</v>
      </c>
      <c r="B282" s="606" t="s">
        <v>1</v>
      </c>
      <c r="C282" s="606" t="s">
        <v>1</v>
      </c>
      <c r="D282" s="606" t="s">
        <v>1</v>
      </c>
      <c r="E282" s="606" t="s">
        <v>1</v>
      </c>
      <c r="F282" s="606" t="s">
        <v>1</v>
      </c>
      <c r="G282" s="606" t="s">
        <v>1</v>
      </c>
      <c r="H282" s="606" t="s">
        <v>1</v>
      </c>
      <c r="I282" s="606" t="s">
        <v>1</v>
      </c>
      <c r="J282" s="606" t="s">
        <v>1</v>
      </c>
      <c r="K282" s="606" t="s">
        <v>1</v>
      </c>
      <c r="L282" s="606" t="s">
        <v>1</v>
      </c>
      <c r="M282" s="606" t="s">
        <v>1</v>
      </c>
      <c r="N282" s="606" t="s">
        <v>1</v>
      </c>
    </row>
    <row r="283" spans="1:14" ht="14.25" thickTop="1" thickBot="1" x14ac:dyDescent="0.25">
      <c r="A283" s="593" t="s">
        <v>209</v>
      </c>
      <c r="B283" s="593" t="s">
        <v>1</v>
      </c>
      <c r="C283" s="593" t="s">
        <v>210</v>
      </c>
      <c r="D283" s="593" t="s">
        <v>1</v>
      </c>
      <c r="E283" s="593" t="s">
        <v>1</v>
      </c>
      <c r="F283" s="593" t="s">
        <v>1</v>
      </c>
      <c r="G283" s="593" t="s">
        <v>1</v>
      </c>
      <c r="H283" s="593" t="s">
        <v>1</v>
      </c>
      <c r="I283" s="593" t="s">
        <v>1</v>
      </c>
      <c r="J283" s="593" t="s">
        <v>1</v>
      </c>
      <c r="K283" s="593" t="s">
        <v>1</v>
      </c>
      <c r="L283" s="593" t="s">
        <v>1</v>
      </c>
      <c r="M283" s="593" t="s">
        <v>216</v>
      </c>
      <c r="N283" s="593" t="s">
        <v>217</v>
      </c>
    </row>
    <row r="284" spans="1:14" ht="37.5" thickTop="1" thickBot="1" x14ac:dyDescent="0.25">
      <c r="A284" s="593" t="s">
        <v>1</v>
      </c>
      <c r="B284" s="593" t="s">
        <v>1</v>
      </c>
      <c r="C284" s="10" t="s">
        <v>93</v>
      </c>
      <c r="D284" s="10" t="s">
        <v>92</v>
      </c>
      <c r="E284" s="10" t="s">
        <v>91</v>
      </c>
      <c r="F284" s="10" t="s">
        <v>90</v>
      </c>
      <c r="G284" s="10" t="s">
        <v>0</v>
      </c>
      <c r="H284" s="10" t="s">
        <v>211</v>
      </c>
      <c r="I284" s="10" t="s">
        <v>212</v>
      </c>
      <c r="J284" s="10" t="s">
        <v>213</v>
      </c>
      <c r="K284" s="10" t="s">
        <v>214</v>
      </c>
      <c r="L284" s="10" t="s">
        <v>215</v>
      </c>
      <c r="M284" s="593" t="s">
        <v>1</v>
      </c>
      <c r="N284" s="593" t="s">
        <v>1</v>
      </c>
    </row>
    <row r="285" spans="1:14" ht="37.5" thickTop="1" thickBot="1" x14ac:dyDescent="0.25">
      <c r="A285" s="593" t="s">
        <v>1</v>
      </c>
      <c r="B285" s="593" t="s">
        <v>1</v>
      </c>
      <c r="C285" s="10" t="s">
        <v>218</v>
      </c>
      <c r="D285" s="10" t="s">
        <v>219</v>
      </c>
      <c r="E285" s="10" t="s">
        <v>220</v>
      </c>
      <c r="F285" s="10" t="s">
        <v>221</v>
      </c>
      <c r="G285" s="10" t="s">
        <v>222</v>
      </c>
      <c r="H285" s="10" t="s">
        <v>223</v>
      </c>
      <c r="I285" s="10" t="s">
        <v>224</v>
      </c>
      <c r="J285" s="10" t="s">
        <v>225</v>
      </c>
      <c r="K285" s="10" t="s">
        <v>226</v>
      </c>
      <c r="L285" s="10" t="s">
        <v>227</v>
      </c>
      <c r="M285" s="10" t="s">
        <v>228</v>
      </c>
      <c r="N285" s="593" t="s">
        <v>1</v>
      </c>
    </row>
    <row r="286" spans="1:14" ht="21" customHeight="1" thickTop="1" thickBot="1" x14ac:dyDescent="0.25">
      <c r="A286" s="820" t="s">
        <v>8</v>
      </c>
      <c r="B286" s="731" t="s">
        <v>399</v>
      </c>
      <c r="C286" s="4">
        <v>274</v>
      </c>
      <c r="D286" s="4">
        <v>162</v>
      </c>
      <c r="E286" s="4">
        <v>71</v>
      </c>
      <c r="F286" s="4">
        <v>7</v>
      </c>
      <c r="G286" s="4">
        <v>6</v>
      </c>
      <c r="H286" s="4">
        <v>37</v>
      </c>
      <c r="I286" s="4">
        <v>0</v>
      </c>
      <c r="J286" s="35">
        <f>SUM(C286:I286)</f>
        <v>557</v>
      </c>
      <c r="K286" s="10">
        <f>SUM(C286:G286)</f>
        <v>520</v>
      </c>
      <c r="L286" s="10">
        <f>+C286*5+D286*4+E286*3+F286*2+G286*1</f>
        <v>2251</v>
      </c>
      <c r="M286" s="49">
        <f>+L286/K286</f>
        <v>4.328846153846154</v>
      </c>
      <c r="N286" s="49">
        <f>+M286*2</f>
        <v>8.657692307692308</v>
      </c>
    </row>
    <row r="287" spans="1:14" ht="21" customHeight="1" thickTop="1" thickBot="1" x14ac:dyDescent="0.25">
      <c r="A287" s="820" t="s">
        <v>1</v>
      </c>
      <c r="B287" s="731" t="s">
        <v>400</v>
      </c>
      <c r="C287" s="4">
        <v>280</v>
      </c>
      <c r="D287" s="4">
        <v>172</v>
      </c>
      <c r="E287" s="4">
        <v>57</v>
      </c>
      <c r="F287" s="4">
        <v>6</v>
      </c>
      <c r="G287" s="4">
        <v>4</v>
      </c>
      <c r="H287" s="4">
        <v>38</v>
      </c>
      <c r="I287" s="4">
        <v>0</v>
      </c>
      <c r="J287" s="35">
        <f t="shared" ref="J287:J350" si="3">SUM(C287:I287)</f>
        <v>557</v>
      </c>
      <c r="K287" s="48">
        <f t="shared" ref="K287:K350" si="4">SUM(C287:G287)</f>
        <v>519</v>
      </c>
      <c r="L287" s="48">
        <f t="shared" ref="L287:L350" si="5">+C287*5+D287*4+E287*3+F287*2+G287*1</f>
        <v>2275</v>
      </c>
      <c r="M287" s="49">
        <f t="shared" ref="M287:M350" si="6">+L287/K287</f>
        <v>4.3834296724470132</v>
      </c>
      <c r="N287" s="49">
        <f t="shared" ref="N287:N350" si="7">+M287*2</f>
        <v>8.7668593448940264</v>
      </c>
    </row>
    <row r="288" spans="1:14" ht="21" customHeight="1" thickTop="1" thickBot="1" x14ac:dyDescent="0.25">
      <c r="A288" s="820" t="s">
        <v>1</v>
      </c>
      <c r="B288" s="731" t="s">
        <v>401</v>
      </c>
      <c r="C288" s="4">
        <v>272</v>
      </c>
      <c r="D288" s="4">
        <v>181</v>
      </c>
      <c r="E288" s="4">
        <v>68</v>
      </c>
      <c r="F288" s="4">
        <v>5</v>
      </c>
      <c r="G288" s="4">
        <v>2</v>
      </c>
      <c r="H288" s="4">
        <v>29</v>
      </c>
      <c r="I288" s="4">
        <v>0</v>
      </c>
      <c r="J288" s="35">
        <f t="shared" si="3"/>
        <v>557</v>
      </c>
      <c r="K288" s="48">
        <f t="shared" si="4"/>
        <v>528</v>
      </c>
      <c r="L288" s="48">
        <f t="shared" si="5"/>
        <v>2300</v>
      </c>
      <c r="M288" s="49">
        <f t="shared" si="6"/>
        <v>4.3560606060606064</v>
      </c>
      <c r="N288" s="49">
        <f t="shared" si="7"/>
        <v>8.7121212121212128</v>
      </c>
    </row>
    <row r="289" spans="1:14" ht="21" customHeight="1" thickTop="1" thickBot="1" x14ac:dyDescent="0.25">
      <c r="A289" s="820" t="s">
        <v>1</v>
      </c>
      <c r="B289" s="731" t="s">
        <v>402</v>
      </c>
      <c r="C289" s="4">
        <v>275</v>
      </c>
      <c r="D289" s="4">
        <v>172</v>
      </c>
      <c r="E289" s="4">
        <v>69</v>
      </c>
      <c r="F289" s="4">
        <v>6</v>
      </c>
      <c r="G289" s="4">
        <v>6</v>
      </c>
      <c r="H289" s="4">
        <v>29</v>
      </c>
      <c r="I289" s="4">
        <v>0</v>
      </c>
      <c r="J289" s="35">
        <f t="shared" si="3"/>
        <v>557</v>
      </c>
      <c r="K289" s="48">
        <f t="shared" si="4"/>
        <v>528</v>
      </c>
      <c r="L289" s="48">
        <f t="shared" si="5"/>
        <v>2288</v>
      </c>
      <c r="M289" s="49">
        <f t="shared" si="6"/>
        <v>4.333333333333333</v>
      </c>
      <c r="N289" s="49">
        <f t="shared" si="7"/>
        <v>8.6666666666666661</v>
      </c>
    </row>
    <row r="290" spans="1:14" ht="21" customHeight="1" thickTop="1" thickBot="1" x14ac:dyDescent="0.25">
      <c r="A290" s="593" t="s">
        <v>403</v>
      </c>
      <c r="B290" s="593" t="s">
        <v>1</v>
      </c>
      <c r="C290" s="10">
        <v>1101</v>
      </c>
      <c r="D290" s="35">
        <v>687</v>
      </c>
      <c r="E290" s="35">
        <v>265</v>
      </c>
      <c r="F290" s="35">
        <v>24</v>
      </c>
      <c r="G290" s="35">
        <v>18</v>
      </c>
      <c r="H290" s="35">
        <v>133</v>
      </c>
      <c r="I290" s="35">
        <v>0</v>
      </c>
      <c r="J290" s="35">
        <f t="shared" si="3"/>
        <v>2228</v>
      </c>
      <c r="K290" s="48">
        <f t="shared" si="4"/>
        <v>2095</v>
      </c>
      <c r="L290" s="48">
        <f t="shared" si="5"/>
        <v>9114</v>
      </c>
      <c r="M290" s="49">
        <f t="shared" si="6"/>
        <v>4.3503579952267302</v>
      </c>
      <c r="N290" s="49">
        <f t="shared" si="7"/>
        <v>8.7007159904534603</v>
      </c>
    </row>
    <row r="291" spans="1:14" ht="21" customHeight="1" thickTop="1" thickBot="1" x14ac:dyDescent="0.25">
      <c r="A291" s="820" t="s">
        <v>9</v>
      </c>
      <c r="B291" s="731" t="s">
        <v>404</v>
      </c>
      <c r="C291" s="4">
        <v>266</v>
      </c>
      <c r="D291" s="4">
        <v>174</v>
      </c>
      <c r="E291" s="4">
        <v>78</v>
      </c>
      <c r="F291" s="4">
        <v>5</v>
      </c>
      <c r="G291" s="4">
        <v>7</v>
      </c>
      <c r="H291" s="4">
        <v>27</v>
      </c>
      <c r="I291" s="4">
        <v>0</v>
      </c>
      <c r="J291" s="35">
        <f t="shared" si="3"/>
        <v>557</v>
      </c>
      <c r="K291" s="48">
        <f t="shared" si="4"/>
        <v>530</v>
      </c>
      <c r="L291" s="48">
        <f t="shared" si="5"/>
        <v>2277</v>
      </c>
      <c r="M291" s="49">
        <f t="shared" si="6"/>
        <v>4.2962264150943392</v>
      </c>
      <c r="N291" s="49">
        <f t="shared" si="7"/>
        <v>8.5924528301886784</v>
      </c>
    </row>
    <row r="292" spans="1:14" ht="21" customHeight="1" thickTop="1" thickBot="1" x14ac:dyDescent="0.25">
      <c r="A292" s="820" t="s">
        <v>1</v>
      </c>
      <c r="B292" s="731" t="s">
        <v>405</v>
      </c>
      <c r="C292" s="4">
        <v>265</v>
      </c>
      <c r="D292" s="4">
        <v>175</v>
      </c>
      <c r="E292" s="4">
        <v>76</v>
      </c>
      <c r="F292" s="4">
        <v>4</v>
      </c>
      <c r="G292" s="4">
        <v>3</v>
      </c>
      <c r="H292" s="4">
        <v>34</v>
      </c>
      <c r="I292" s="4">
        <v>0</v>
      </c>
      <c r="J292" s="35">
        <f t="shared" si="3"/>
        <v>557</v>
      </c>
      <c r="K292" s="48">
        <f t="shared" si="4"/>
        <v>523</v>
      </c>
      <c r="L292" s="48">
        <f t="shared" si="5"/>
        <v>2264</v>
      </c>
      <c r="M292" s="49">
        <f t="shared" si="6"/>
        <v>4.32887189292543</v>
      </c>
      <c r="N292" s="49">
        <f t="shared" si="7"/>
        <v>8.6577437858508599</v>
      </c>
    </row>
    <row r="293" spans="1:14" ht="21" customHeight="1" thickTop="1" thickBot="1" x14ac:dyDescent="0.25">
      <c r="A293" s="820" t="s">
        <v>1</v>
      </c>
      <c r="B293" s="731" t="s">
        <v>406</v>
      </c>
      <c r="C293" s="4">
        <v>249</v>
      </c>
      <c r="D293" s="4">
        <v>160</v>
      </c>
      <c r="E293" s="4">
        <v>93</v>
      </c>
      <c r="F293" s="4">
        <v>8</v>
      </c>
      <c r="G293" s="4">
        <v>11</v>
      </c>
      <c r="H293" s="4">
        <v>36</v>
      </c>
      <c r="I293" s="4">
        <v>0</v>
      </c>
      <c r="J293" s="35">
        <f t="shared" si="3"/>
        <v>557</v>
      </c>
      <c r="K293" s="48">
        <f t="shared" si="4"/>
        <v>521</v>
      </c>
      <c r="L293" s="48">
        <f t="shared" si="5"/>
        <v>2191</v>
      </c>
      <c r="M293" s="49">
        <f t="shared" si="6"/>
        <v>4.205374280230326</v>
      </c>
      <c r="N293" s="49">
        <f t="shared" si="7"/>
        <v>8.410748560460652</v>
      </c>
    </row>
    <row r="294" spans="1:14" ht="21" customHeight="1" thickTop="1" thickBot="1" x14ac:dyDescent="0.25">
      <c r="A294" s="820" t="s">
        <v>1</v>
      </c>
      <c r="B294" s="731" t="s">
        <v>407</v>
      </c>
      <c r="C294" s="4">
        <v>249</v>
      </c>
      <c r="D294" s="4">
        <v>172</v>
      </c>
      <c r="E294" s="4">
        <v>86</v>
      </c>
      <c r="F294" s="4">
        <v>11</v>
      </c>
      <c r="G294" s="4">
        <v>5</v>
      </c>
      <c r="H294" s="4">
        <v>34</v>
      </c>
      <c r="I294" s="4">
        <v>0</v>
      </c>
      <c r="J294" s="35">
        <f t="shared" si="3"/>
        <v>557</v>
      </c>
      <c r="K294" s="48">
        <f t="shared" si="4"/>
        <v>523</v>
      </c>
      <c r="L294" s="48">
        <f t="shared" si="5"/>
        <v>2218</v>
      </c>
      <c r="M294" s="49">
        <f t="shared" si="6"/>
        <v>4.2409177820267683</v>
      </c>
      <c r="N294" s="49">
        <f t="shared" si="7"/>
        <v>8.4818355640535366</v>
      </c>
    </row>
    <row r="295" spans="1:14" ht="21" customHeight="1" thickTop="1" thickBot="1" x14ac:dyDescent="0.25">
      <c r="A295" s="593" t="s">
        <v>408</v>
      </c>
      <c r="B295" s="593" t="s">
        <v>1</v>
      </c>
      <c r="C295" s="10">
        <v>1029</v>
      </c>
      <c r="D295" s="35">
        <v>681</v>
      </c>
      <c r="E295" s="35">
        <v>333</v>
      </c>
      <c r="F295" s="35">
        <v>28</v>
      </c>
      <c r="G295" s="35">
        <v>26</v>
      </c>
      <c r="H295" s="35">
        <v>131</v>
      </c>
      <c r="I295" s="35">
        <v>0</v>
      </c>
      <c r="J295" s="35">
        <f t="shared" si="3"/>
        <v>2228</v>
      </c>
      <c r="K295" s="48">
        <f t="shared" si="4"/>
        <v>2097</v>
      </c>
      <c r="L295" s="48">
        <f t="shared" si="5"/>
        <v>8950</v>
      </c>
      <c r="M295" s="49">
        <f t="shared" si="6"/>
        <v>4.2680019074868865</v>
      </c>
      <c r="N295" s="49">
        <f t="shared" si="7"/>
        <v>8.5360038149737729</v>
      </c>
    </row>
    <row r="296" spans="1:14" ht="21" customHeight="1" thickTop="1" thickBot="1" x14ac:dyDescent="0.25">
      <c r="A296" s="820" t="s">
        <v>10</v>
      </c>
      <c r="B296" s="731" t="s">
        <v>409</v>
      </c>
      <c r="C296" s="64">
        <v>266</v>
      </c>
      <c r="D296" s="64">
        <v>177</v>
      </c>
      <c r="E296" s="64">
        <v>78</v>
      </c>
      <c r="F296" s="64">
        <v>5</v>
      </c>
      <c r="G296" s="64">
        <v>6</v>
      </c>
      <c r="H296" s="64">
        <v>25</v>
      </c>
      <c r="I296" s="64">
        <v>0</v>
      </c>
      <c r="J296" s="35">
        <f t="shared" si="3"/>
        <v>557</v>
      </c>
      <c r="K296" s="48">
        <f t="shared" si="4"/>
        <v>532</v>
      </c>
      <c r="L296" s="48">
        <f t="shared" si="5"/>
        <v>2288</v>
      </c>
      <c r="M296" s="49">
        <f t="shared" si="6"/>
        <v>4.3007518796992485</v>
      </c>
      <c r="N296" s="49">
        <f t="shared" si="7"/>
        <v>8.6015037593984971</v>
      </c>
    </row>
    <row r="297" spans="1:14" ht="21" customHeight="1" thickTop="1" thickBot="1" x14ac:dyDescent="0.25">
      <c r="A297" s="820" t="s">
        <v>1</v>
      </c>
      <c r="B297" s="731" t="s">
        <v>410</v>
      </c>
      <c r="C297" s="64">
        <v>248</v>
      </c>
      <c r="D297" s="64">
        <v>194</v>
      </c>
      <c r="E297" s="64">
        <v>78</v>
      </c>
      <c r="F297" s="64">
        <v>5</v>
      </c>
      <c r="G297" s="64">
        <v>4</v>
      </c>
      <c r="H297" s="64">
        <v>28</v>
      </c>
      <c r="I297" s="64">
        <v>0</v>
      </c>
      <c r="J297" s="35">
        <f t="shared" si="3"/>
        <v>557</v>
      </c>
      <c r="K297" s="48">
        <f t="shared" si="4"/>
        <v>529</v>
      </c>
      <c r="L297" s="48">
        <f t="shared" si="5"/>
        <v>2264</v>
      </c>
      <c r="M297" s="49">
        <f t="shared" si="6"/>
        <v>4.279773156899811</v>
      </c>
      <c r="N297" s="49">
        <f t="shared" si="7"/>
        <v>8.5595463137996219</v>
      </c>
    </row>
    <row r="298" spans="1:14" ht="21" customHeight="1" thickTop="1" thickBot="1" x14ac:dyDescent="0.25">
      <c r="A298" s="820" t="s">
        <v>1</v>
      </c>
      <c r="B298" s="731" t="s">
        <v>411</v>
      </c>
      <c r="C298" s="64">
        <v>279</v>
      </c>
      <c r="D298" s="64">
        <v>175</v>
      </c>
      <c r="E298" s="64">
        <v>69</v>
      </c>
      <c r="F298" s="64">
        <v>3</v>
      </c>
      <c r="G298" s="64">
        <v>4</v>
      </c>
      <c r="H298" s="64">
        <v>27</v>
      </c>
      <c r="I298" s="64">
        <v>0</v>
      </c>
      <c r="J298" s="35">
        <f t="shared" si="3"/>
        <v>557</v>
      </c>
      <c r="K298" s="48">
        <f t="shared" si="4"/>
        <v>530</v>
      </c>
      <c r="L298" s="48">
        <f t="shared" si="5"/>
        <v>2312</v>
      </c>
      <c r="M298" s="49">
        <f t="shared" si="6"/>
        <v>4.3622641509433961</v>
      </c>
      <c r="N298" s="49">
        <f t="shared" si="7"/>
        <v>8.7245283018867923</v>
      </c>
    </row>
    <row r="299" spans="1:14" ht="21" customHeight="1" thickTop="1" thickBot="1" x14ac:dyDescent="0.25">
      <c r="A299" s="820" t="s">
        <v>1</v>
      </c>
      <c r="B299" s="731" t="s">
        <v>412</v>
      </c>
      <c r="C299" s="64">
        <v>266</v>
      </c>
      <c r="D299" s="64">
        <v>185</v>
      </c>
      <c r="E299" s="64">
        <v>68</v>
      </c>
      <c r="F299" s="64">
        <v>4</v>
      </c>
      <c r="G299" s="64">
        <v>3</v>
      </c>
      <c r="H299" s="64">
        <v>31</v>
      </c>
      <c r="I299" s="64">
        <v>0</v>
      </c>
      <c r="J299" s="35">
        <f t="shared" si="3"/>
        <v>557</v>
      </c>
      <c r="K299" s="48">
        <f t="shared" si="4"/>
        <v>526</v>
      </c>
      <c r="L299" s="48">
        <f t="shared" si="5"/>
        <v>2285</v>
      </c>
      <c r="M299" s="49">
        <f t="shared" si="6"/>
        <v>4.3441064638783269</v>
      </c>
      <c r="N299" s="49">
        <f t="shared" si="7"/>
        <v>8.6882129277566538</v>
      </c>
    </row>
    <row r="300" spans="1:14" ht="21" customHeight="1" thickTop="1" thickBot="1" x14ac:dyDescent="0.25">
      <c r="A300" s="820" t="s">
        <v>1</v>
      </c>
      <c r="B300" s="731" t="s">
        <v>413</v>
      </c>
      <c r="C300" s="64">
        <v>261</v>
      </c>
      <c r="D300" s="64">
        <v>184</v>
      </c>
      <c r="E300" s="64">
        <v>75</v>
      </c>
      <c r="F300" s="64">
        <v>4</v>
      </c>
      <c r="G300" s="64">
        <v>3</v>
      </c>
      <c r="H300" s="64">
        <v>30</v>
      </c>
      <c r="I300" s="64">
        <v>0</v>
      </c>
      <c r="J300" s="35">
        <f t="shared" si="3"/>
        <v>557</v>
      </c>
      <c r="K300" s="48">
        <f t="shared" si="4"/>
        <v>527</v>
      </c>
      <c r="L300" s="48">
        <f t="shared" si="5"/>
        <v>2277</v>
      </c>
      <c r="M300" s="49">
        <f t="shared" si="6"/>
        <v>4.3206831119544589</v>
      </c>
      <c r="N300" s="49">
        <f t="shared" si="7"/>
        <v>8.6413662239089177</v>
      </c>
    </row>
    <row r="301" spans="1:14" ht="21" customHeight="1" thickTop="1" thickBot="1" x14ac:dyDescent="0.25">
      <c r="A301" s="820" t="s">
        <v>1</v>
      </c>
      <c r="B301" s="731" t="s">
        <v>414</v>
      </c>
      <c r="C301" s="64">
        <v>273</v>
      </c>
      <c r="D301" s="64">
        <v>172</v>
      </c>
      <c r="E301" s="64">
        <v>82</v>
      </c>
      <c r="F301" s="64">
        <v>2</v>
      </c>
      <c r="G301" s="64">
        <v>3</v>
      </c>
      <c r="H301" s="64">
        <v>25</v>
      </c>
      <c r="I301" s="64">
        <v>0</v>
      </c>
      <c r="J301" s="35">
        <f t="shared" si="3"/>
        <v>557</v>
      </c>
      <c r="K301" s="48">
        <f t="shared" si="4"/>
        <v>532</v>
      </c>
      <c r="L301" s="48">
        <f t="shared" si="5"/>
        <v>2306</v>
      </c>
      <c r="M301" s="49">
        <f t="shared" si="6"/>
        <v>4.3345864661654137</v>
      </c>
      <c r="N301" s="49">
        <f t="shared" si="7"/>
        <v>8.6691729323308273</v>
      </c>
    </row>
    <row r="302" spans="1:14" ht="21" customHeight="1" thickTop="1" thickBot="1" x14ac:dyDescent="0.25">
      <c r="A302" s="820" t="s">
        <v>1</v>
      </c>
      <c r="B302" s="731" t="s">
        <v>415</v>
      </c>
      <c r="C302" s="64">
        <v>265</v>
      </c>
      <c r="D302" s="64">
        <v>175</v>
      </c>
      <c r="E302" s="64">
        <v>81</v>
      </c>
      <c r="F302" s="64">
        <v>1</v>
      </c>
      <c r="G302" s="64">
        <v>4</v>
      </c>
      <c r="H302" s="64">
        <v>31</v>
      </c>
      <c r="I302" s="64">
        <v>0</v>
      </c>
      <c r="J302" s="35">
        <f t="shared" si="3"/>
        <v>557</v>
      </c>
      <c r="K302" s="48">
        <f t="shared" si="4"/>
        <v>526</v>
      </c>
      <c r="L302" s="48">
        <f t="shared" si="5"/>
        <v>2274</v>
      </c>
      <c r="M302" s="49">
        <f t="shared" si="6"/>
        <v>4.3231939163498101</v>
      </c>
      <c r="N302" s="49">
        <f t="shared" si="7"/>
        <v>8.6463878326996202</v>
      </c>
    </row>
    <row r="303" spans="1:14" ht="21" customHeight="1" thickTop="1" thickBot="1" x14ac:dyDescent="0.25">
      <c r="A303" s="593" t="s">
        <v>416</v>
      </c>
      <c r="B303" s="593" t="s">
        <v>1</v>
      </c>
      <c r="C303" s="10">
        <v>1858</v>
      </c>
      <c r="D303" s="35">
        <v>1262</v>
      </c>
      <c r="E303" s="35">
        <v>531</v>
      </c>
      <c r="F303" s="35">
        <v>24</v>
      </c>
      <c r="G303" s="35">
        <v>27</v>
      </c>
      <c r="H303" s="35">
        <v>197</v>
      </c>
      <c r="I303" s="35">
        <v>0</v>
      </c>
      <c r="J303" s="35">
        <f t="shared" si="3"/>
        <v>3899</v>
      </c>
      <c r="K303" s="48">
        <f t="shared" si="4"/>
        <v>3702</v>
      </c>
      <c r="L303" s="48">
        <f t="shared" si="5"/>
        <v>16006</v>
      </c>
      <c r="M303" s="49">
        <f t="shared" si="6"/>
        <v>4.3236088600756348</v>
      </c>
      <c r="N303" s="49">
        <f t="shared" si="7"/>
        <v>8.6472177201512697</v>
      </c>
    </row>
    <row r="304" spans="1:14" ht="21" customHeight="1" thickTop="1" thickBot="1" x14ac:dyDescent="0.25">
      <c r="A304" s="820" t="s">
        <v>11</v>
      </c>
      <c r="B304" s="731" t="s">
        <v>417</v>
      </c>
      <c r="C304" s="64">
        <v>259</v>
      </c>
      <c r="D304" s="64">
        <v>168</v>
      </c>
      <c r="E304" s="64">
        <v>77</v>
      </c>
      <c r="F304" s="64">
        <v>7</v>
      </c>
      <c r="G304" s="64">
        <v>7</v>
      </c>
      <c r="H304" s="64">
        <v>39</v>
      </c>
      <c r="I304" s="64">
        <v>0</v>
      </c>
      <c r="J304" s="35">
        <f t="shared" si="3"/>
        <v>557</v>
      </c>
      <c r="K304" s="48">
        <f t="shared" si="4"/>
        <v>518</v>
      </c>
      <c r="L304" s="48">
        <f t="shared" si="5"/>
        <v>2219</v>
      </c>
      <c r="M304" s="49">
        <f t="shared" si="6"/>
        <v>4.2837837837837842</v>
      </c>
      <c r="N304" s="49">
        <f t="shared" si="7"/>
        <v>8.5675675675675684</v>
      </c>
    </row>
    <row r="305" spans="1:14" ht="21" customHeight="1" thickTop="1" thickBot="1" x14ac:dyDescent="0.25">
      <c r="A305" s="820" t="s">
        <v>1</v>
      </c>
      <c r="B305" s="731" t="s">
        <v>418</v>
      </c>
      <c r="C305" s="64">
        <v>246</v>
      </c>
      <c r="D305" s="64">
        <v>164</v>
      </c>
      <c r="E305" s="64">
        <v>88</v>
      </c>
      <c r="F305" s="64">
        <v>12</v>
      </c>
      <c r="G305" s="64">
        <v>12</v>
      </c>
      <c r="H305" s="64">
        <v>35</v>
      </c>
      <c r="I305" s="64">
        <v>0</v>
      </c>
      <c r="J305" s="35">
        <f t="shared" si="3"/>
        <v>557</v>
      </c>
      <c r="K305" s="48">
        <f t="shared" si="4"/>
        <v>522</v>
      </c>
      <c r="L305" s="48">
        <f t="shared" si="5"/>
        <v>2186</v>
      </c>
      <c r="M305" s="49">
        <f t="shared" si="6"/>
        <v>4.1877394636015328</v>
      </c>
      <c r="N305" s="49">
        <f t="shared" si="7"/>
        <v>8.3754789272030656</v>
      </c>
    </row>
    <row r="306" spans="1:14" ht="21" customHeight="1" thickTop="1" thickBot="1" x14ac:dyDescent="0.25">
      <c r="A306" s="820" t="s">
        <v>1</v>
      </c>
      <c r="B306" s="731" t="s">
        <v>419</v>
      </c>
      <c r="C306" s="64">
        <v>246</v>
      </c>
      <c r="D306" s="64">
        <v>164</v>
      </c>
      <c r="E306" s="64">
        <v>87</v>
      </c>
      <c r="F306" s="64">
        <v>10</v>
      </c>
      <c r="G306" s="64">
        <v>9</v>
      </c>
      <c r="H306" s="64">
        <v>41</v>
      </c>
      <c r="I306" s="64">
        <v>0</v>
      </c>
      <c r="J306" s="35">
        <f t="shared" si="3"/>
        <v>557</v>
      </c>
      <c r="K306" s="48">
        <f t="shared" si="4"/>
        <v>516</v>
      </c>
      <c r="L306" s="48">
        <f t="shared" si="5"/>
        <v>2176</v>
      </c>
      <c r="M306" s="49">
        <f t="shared" si="6"/>
        <v>4.2170542635658919</v>
      </c>
      <c r="N306" s="49">
        <f t="shared" si="7"/>
        <v>8.4341085271317837</v>
      </c>
    </row>
    <row r="307" spans="1:14" ht="21" customHeight="1" thickTop="1" thickBot="1" x14ac:dyDescent="0.25">
      <c r="A307" s="820" t="s">
        <v>1</v>
      </c>
      <c r="B307" s="731" t="s">
        <v>420</v>
      </c>
      <c r="C307" s="64">
        <v>251</v>
      </c>
      <c r="D307" s="64">
        <v>171</v>
      </c>
      <c r="E307" s="64">
        <v>83</v>
      </c>
      <c r="F307" s="64">
        <v>8</v>
      </c>
      <c r="G307" s="64">
        <v>9</v>
      </c>
      <c r="H307" s="64">
        <v>35</v>
      </c>
      <c r="I307" s="64">
        <v>0</v>
      </c>
      <c r="J307" s="35">
        <f t="shared" si="3"/>
        <v>557</v>
      </c>
      <c r="K307" s="48">
        <f t="shared" si="4"/>
        <v>522</v>
      </c>
      <c r="L307" s="48">
        <f t="shared" si="5"/>
        <v>2213</v>
      </c>
      <c r="M307" s="49">
        <f t="shared" si="6"/>
        <v>4.2394636015325666</v>
      </c>
      <c r="N307" s="49">
        <f t="shared" si="7"/>
        <v>8.4789272030651333</v>
      </c>
    </row>
    <row r="308" spans="1:14" ht="21" customHeight="1" thickTop="1" thickBot="1" x14ac:dyDescent="0.25">
      <c r="A308" s="593" t="s">
        <v>421</v>
      </c>
      <c r="B308" s="593" t="s">
        <v>1</v>
      </c>
      <c r="C308" s="10">
        <v>1002</v>
      </c>
      <c r="D308" s="35">
        <v>667</v>
      </c>
      <c r="E308" s="35">
        <v>335</v>
      </c>
      <c r="F308" s="35">
        <v>37</v>
      </c>
      <c r="G308" s="35">
        <v>37</v>
      </c>
      <c r="H308" s="35">
        <v>150</v>
      </c>
      <c r="I308" s="35">
        <v>0</v>
      </c>
      <c r="J308" s="35">
        <f t="shared" si="3"/>
        <v>2228</v>
      </c>
      <c r="K308" s="48">
        <f t="shared" si="4"/>
        <v>2078</v>
      </c>
      <c r="L308" s="48">
        <f t="shared" si="5"/>
        <v>8794</v>
      </c>
      <c r="M308" s="49">
        <f t="shared" si="6"/>
        <v>4.231953801732435</v>
      </c>
      <c r="N308" s="49">
        <f t="shared" si="7"/>
        <v>8.4639076034648699</v>
      </c>
    </row>
    <row r="309" spans="1:14" ht="21" customHeight="1" thickTop="1" thickBot="1" x14ac:dyDescent="0.25">
      <c r="A309" s="820" t="s">
        <v>12</v>
      </c>
      <c r="B309" s="731" t="s">
        <v>422</v>
      </c>
      <c r="C309" s="64">
        <v>282</v>
      </c>
      <c r="D309" s="64">
        <v>165</v>
      </c>
      <c r="E309" s="64">
        <v>78</v>
      </c>
      <c r="F309" s="64">
        <v>2</v>
      </c>
      <c r="G309" s="64">
        <v>8</v>
      </c>
      <c r="H309" s="64">
        <v>22</v>
      </c>
      <c r="I309" s="64">
        <v>0</v>
      </c>
      <c r="J309" s="35">
        <f t="shared" si="3"/>
        <v>557</v>
      </c>
      <c r="K309" s="48">
        <f t="shared" si="4"/>
        <v>535</v>
      </c>
      <c r="L309" s="48">
        <f t="shared" si="5"/>
        <v>2316</v>
      </c>
      <c r="M309" s="49">
        <f t="shared" si="6"/>
        <v>4.3289719626168228</v>
      </c>
      <c r="N309" s="49">
        <f t="shared" si="7"/>
        <v>8.6579439252336456</v>
      </c>
    </row>
    <row r="310" spans="1:14" ht="21" customHeight="1" thickTop="1" thickBot="1" x14ac:dyDescent="0.25">
      <c r="A310" s="820" t="s">
        <v>1</v>
      </c>
      <c r="B310" s="731" t="s">
        <v>423</v>
      </c>
      <c r="C310" s="64">
        <v>280</v>
      </c>
      <c r="D310" s="64">
        <v>166</v>
      </c>
      <c r="E310" s="64">
        <v>81</v>
      </c>
      <c r="F310" s="64">
        <v>4</v>
      </c>
      <c r="G310" s="64">
        <v>9</v>
      </c>
      <c r="H310" s="64">
        <v>17</v>
      </c>
      <c r="I310" s="64">
        <v>0</v>
      </c>
      <c r="J310" s="35">
        <f t="shared" si="3"/>
        <v>557</v>
      </c>
      <c r="K310" s="48">
        <f t="shared" si="4"/>
        <v>540</v>
      </c>
      <c r="L310" s="48">
        <f t="shared" si="5"/>
        <v>2324</v>
      </c>
      <c r="M310" s="49">
        <f t="shared" si="6"/>
        <v>4.3037037037037038</v>
      </c>
      <c r="N310" s="49">
        <f t="shared" si="7"/>
        <v>8.6074074074074076</v>
      </c>
    </row>
    <row r="311" spans="1:14" ht="21" customHeight="1" thickTop="1" thickBot="1" x14ac:dyDescent="0.25">
      <c r="A311" s="820" t="s">
        <v>1</v>
      </c>
      <c r="B311" s="731" t="s">
        <v>424</v>
      </c>
      <c r="C311" s="64">
        <v>291</v>
      </c>
      <c r="D311" s="64">
        <v>161</v>
      </c>
      <c r="E311" s="64">
        <v>77</v>
      </c>
      <c r="F311" s="64">
        <v>4</v>
      </c>
      <c r="G311" s="64">
        <v>7</v>
      </c>
      <c r="H311" s="64">
        <v>17</v>
      </c>
      <c r="I311" s="64">
        <v>0</v>
      </c>
      <c r="J311" s="35">
        <f t="shared" si="3"/>
        <v>557</v>
      </c>
      <c r="K311" s="48">
        <f t="shared" si="4"/>
        <v>540</v>
      </c>
      <c r="L311" s="48">
        <f t="shared" si="5"/>
        <v>2345</v>
      </c>
      <c r="M311" s="49">
        <f t="shared" si="6"/>
        <v>4.3425925925925926</v>
      </c>
      <c r="N311" s="49">
        <f t="shared" si="7"/>
        <v>8.6851851851851851</v>
      </c>
    </row>
    <row r="312" spans="1:14" ht="21" customHeight="1" thickTop="1" thickBot="1" x14ac:dyDescent="0.25">
      <c r="A312" s="820" t="s">
        <v>1</v>
      </c>
      <c r="B312" s="731" t="s">
        <v>425</v>
      </c>
      <c r="C312" s="64">
        <v>285</v>
      </c>
      <c r="D312" s="64">
        <v>174</v>
      </c>
      <c r="E312" s="64">
        <v>73</v>
      </c>
      <c r="F312" s="64">
        <v>4</v>
      </c>
      <c r="G312" s="64">
        <v>7</v>
      </c>
      <c r="H312" s="64">
        <v>14</v>
      </c>
      <c r="I312" s="64">
        <v>0</v>
      </c>
      <c r="J312" s="35">
        <f t="shared" si="3"/>
        <v>557</v>
      </c>
      <c r="K312" s="48">
        <f t="shared" si="4"/>
        <v>543</v>
      </c>
      <c r="L312" s="48">
        <f t="shared" si="5"/>
        <v>2355</v>
      </c>
      <c r="M312" s="49">
        <f t="shared" si="6"/>
        <v>4.3370165745856353</v>
      </c>
      <c r="N312" s="49">
        <f t="shared" si="7"/>
        <v>8.6740331491712706</v>
      </c>
    </row>
    <row r="313" spans="1:14" ht="21" customHeight="1" thickTop="1" thickBot="1" x14ac:dyDescent="0.25">
      <c r="A313" s="820" t="s">
        <v>1</v>
      </c>
      <c r="B313" s="731" t="s">
        <v>426</v>
      </c>
      <c r="C313" s="64">
        <v>285</v>
      </c>
      <c r="D313" s="64">
        <v>170</v>
      </c>
      <c r="E313" s="64">
        <v>72</v>
      </c>
      <c r="F313" s="64">
        <v>8</v>
      </c>
      <c r="G313" s="64">
        <v>8</v>
      </c>
      <c r="H313" s="64">
        <v>14</v>
      </c>
      <c r="I313" s="64">
        <v>0</v>
      </c>
      <c r="J313" s="35">
        <f t="shared" si="3"/>
        <v>557</v>
      </c>
      <c r="K313" s="48">
        <f t="shared" si="4"/>
        <v>543</v>
      </c>
      <c r="L313" s="48">
        <f t="shared" si="5"/>
        <v>2345</v>
      </c>
      <c r="M313" s="49">
        <f t="shared" si="6"/>
        <v>4.318600368324125</v>
      </c>
      <c r="N313" s="49">
        <f t="shared" si="7"/>
        <v>8.6372007366482499</v>
      </c>
    </row>
    <row r="314" spans="1:14" ht="21" customHeight="1" thickTop="1" thickBot="1" x14ac:dyDescent="0.25">
      <c r="A314" s="820" t="s">
        <v>1</v>
      </c>
      <c r="B314" s="731" t="s">
        <v>427</v>
      </c>
      <c r="C314" s="64">
        <v>285</v>
      </c>
      <c r="D314" s="64">
        <v>172</v>
      </c>
      <c r="E314" s="64">
        <v>74</v>
      </c>
      <c r="F314" s="64">
        <v>2</v>
      </c>
      <c r="G314" s="64">
        <v>4</v>
      </c>
      <c r="H314" s="64">
        <v>20</v>
      </c>
      <c r="I314" s="64">
        <v>0</v>
      </c>
      <c r="J314" s="35">
        <f t="shared" si="3"/>
        <v>557</v>
      </c>
      <c r="K314" s="48">
        <f t="shared" si="4"/>
        <v>537</v>
      </c>
      <c r="L314" s="48">
        <f t="shared" si="5"/>
        <v>2343</v>
      </c>
      <c r="M314" s="49">
        <f t="shared" si="6"/>
        <v>4.3631284916201114</v>
      </c>
      <c r="N314" s="49">
        <f t="shared" si="7"/>
        <v>8.7262569832402228</v>
      </c>
    </row>
    <row r="315" spans="1:14" ht="21" customHeight="1" thickTop="1" thickBot="1" x14ac:dyDescent="0.25">
      <c r="A315" s="820" t="s">
        <v>1</v>
      </c>
      <c r="B315" s="731" t="s">
        <v>428</v>
      </c>
      <c r="C315" s="64">
        <v>289</v>
      </c>
      <c r="D315" s="64">
        <v>172</v>
      </c>
      <c r="E315" s="64">
        <v>72</v>
      </c>
      <c r="F315" s="64">
        <v>3</v>
      </c>
      <c r="G315" s="64">
        <v>4</v>
      </c>
      <c r="H315" s="64">
        <v>17</v>
      </c>
      <c r="I315" s="64">
        <v>0</v>
      </c>
      <c r="J315" s="35">
        <f t="shared" si="3"/>
        <v>557</v>
      </c>
      <c r="K315" s="48">
        <f t="shared" si="4"/>
        <v>540</v>
      </c>
      <c r="L315" s="48">
        <f t="shared" si="5"/>
        <v>2359</v>
      </c>
      <c r="M315" s="49">
        <f t="shared" si="6"/>
        <v>4.3685185185185187</v>
      </c>
      <c r="N315" s="49">
        <f t="shared" si="7"/>
        <v>8.7370370370370374</v>
      </c>
    </row>
    <row r="316" spans="1:14" ht="21" customHeight="1" thickTop="1" thickBot="1" x14ac:dyDescent="0.25">
      <c r="A316" s="593" t="s">
        <v>429</v>
      </c>
      <c r="B316" s="593" t="s">
        <v>1</v>
      </c>
      <c r="C316" s="10">
        <v>1997</v>
      </c>
      <c r="D316" s="48">
        <v>1180</v>
      </c>
      <c r="E316" s="48">
        <v>527</v>
      </c>
      <c r="F316" s="48">
        <v>27</v>
      </c>
      <c r="G316" s="48">
        <v>47</v>
      </c>
      <c r="H316" s="48">
        <v>121</v>
      </c>
      <c r="I316" s="48">
        <v>0</v>
      </c>
      <c r="J316" s="48">
        <f t="shared" ref="J316" si="8">SUM(J309:J315)</f>
        <v>3899</v>
      </c>
      <c r="K316" s="48">
        <f t="shared" si="4"/>
        <v>3778</v>
      </c>
      <c r="L316" s="48">
        <f t="shared" si="5"/>
        <v>16387</v>
      </c>
      <c r="M316" s="49">
        <f t="shared" si="6"/>
        <v>4.3374801482265752</v>
      </c>
      <c r="N316" s="49">
        <f t="shared" si="7"/>
        <v>8.6749602964531505</v>
      </c>
    </row>
    <row r="317" spans="1:14" ht="21" customHeight="1" thickTop="1" thickBot="1" x14ac:dyDescent="0.25">
      <c r="A317" s="820" t="s">
        <v>13</v>
      </c>
      <c r="B317" s="731" t="s">
        <v>430</v>
      </c>
      <c r="C317" s="64">
        <v>285</v>
      </c>
      <c r="D317" s="64">
        <v>175</v>
      </c>
      <c r="E317" s="64">
        <v>71</v>
      </c>
      <c r="F317" s="64">
        <v>1</v>
      </c>
      <c r="G317" s="64">
        <v>7</v>
      </c>
      <c r="H317" s="64">
        <v>18</v>
      </c>
      <c r="I317" s="64">
        <v>0</v>
      </c>
      <c r="J317" s="35">
        <f t="shared" si="3"/>
        <v>557</v>
      </c>
      <c r="K317" s="48">
        <f t="shared" si="4"/>
        <v>539</v>
      </c>
      <c r="L317" s="48">
        <f t="shared" si="5"/>
        <v>2347</v>
      </c>
      <c r="M317" s="49">
        <f t="shared" si="6"/>
        <v>4.3543599257884971</v>
      </c>
      <c r="N317" s="49">
        <f t="shared" si="7"/>
        <v>8.7087198515769941</v>
      </c>
    </row>
    <row r="318" spans="1:14" ht="21" customHeight="1" thickTop="1" thickBot="1" x14ac:dyDescent="0.25">
      <c r="A318" s="820" t="s">
        <v>1</v>
      </c>
      <c r="B318" s="731" t="s">
        <v>431</v>
      </c>
      <c r="C318" s="64">
        <v>276</v>
      </c>
      <c r="D318" s="64">
        <v>177</v>
      </c>
      <c r="E318" s="64">
        <v>74</v>
      </c>
      <c r="F318" s="64">
        <v>5</v>
      </c>
      <c r="G318" s="64">
        <v>2</v>
      </c>
      <c r="H318" s="64">
        <v>23</v>
      </c>
      <c r="I318" s="64">
        <v>0</v>
      </c>
      <c r="J318" s="35">
        <f t="shared" si="3"/>
        <v>557</v>
      </c>
      <c r="K318" s="48">
        <f t="shared" si="4"/>
        <v>534</v>
      </c>
      <c r="L318" s="48">
        <f t="shared" si="5"/>
        <v>2322</v>
      </c>
      <c r="M318" s="49">
        <f t="shared" si="6"/>
        <v>4.3483146067415728</v>
      </c>
      <c r="N318" s="49">
        <f t="shared" si="7"/>
        <v>8.6966292134831455</v>
      </c>
    </row>
    <row r="319" spans="1:14" ht="21" customHeight="1" thickTop="1" thickBot="1" x14ac:dyDescent="0.25">
      <c r="A319" s="820" t="s">
        <v>1</v>
      </c>
      <c r="B319" s="731" t="s">
        <v>432</v>
      </c>
      <c r="C319" s="64">
        <v>266</v>
      </c>
      <c r="D319" s="64">
        <v>188</v>
      </c>
      <c r="E319" s="64">
        <v>73</v>
      </c>
      <c r="F319" s="64">
        <v>2</v>
      </c>
      <c r="G319" s="64">
        <v>3</v>
      </c>
      <c r="H319" s="64">
        <v>25</v>
      </c>
      <c r="I319" s="64">
        <v>0</v>
      </c>
      <c r="J319" s="35">
        <f t="shared" si="3"/>
        <v>557</v>
      </c>
      <c r="K319" s="48">
        <f t="shared" si="4"/>
        <v>532</v>
      </c>
      <c r="L319" s="48">
        <f t="shared" si="5"/>
        <v>2308</v>
      </c>
      <c r="M319" s="49">
        <f t="shared" si="6"/>
        <v>4.3383458646616537</v>
      </c>
      <c r="N319" s="49">
        <f t="shared" si="7"/>
        <v>8.6766917293233075</v>
      </c>
    </row>
    <row r="320" spans="1:14" ht="21" customHeight="1" thickTop="1" thickBot="1" x14ac:dyDescent="0.25">
      <c r="A320" s="820" t="s">
        <v>1</v>
      </c>
      <c r="B320" s="731" t="s">
        <v>433</v>
      </c>
      <c r="C320" s="64">
        <v>279</v>
      </c>
      <c r="D320" s="64">
        <v>170</v>
      </c>
      <c r="E320" s="64">
        <v>79</v>
      </c>
      <c r="F320" s="64">
        <v>3</v>
      </c>
      <c r="G320" s="64">
        <v>3</v>
      </c>
      <c r="H320" s="64">
        <v>23</v>
      </c>
      <c r="I320" s="64">
        <v>0</v>
      </c>
      <c r="J320" s="35">
        <f t="shared" si="3"/>
        <v>557</v>
      </c>
      <c r="K320" s="48">
        <f t="shared" si="4"/>
        <v>534</v>
      </c>
      <c r="L320" s="48">
        <f t="shared" si="5"/>
        <v>2321</v>
      </c>
      <c r="M320" s="49">
        <f t="shared" si="6"/>
        <v>4.3464419475655429</v>
      </c>
      <c r="N320" s="49">
        <f t="shared" si="7"/>
        <v>8.6928838951310858</v>
      </c>
    </row>
    <row r="321" spans="1:14" ht="21" customHeight="1" thickTop="1" thickBot="1" x14ac:dyDescent="0.25">
      <c r="A321" s="593" t="s">
        <v>434</v>
      </c>
      <c r="B321" s="593" t="s">
        <v>1</v>
      </c>
      <c r="C321" s="10">
        <v>1106</v>
      </c>
      <c r="D321" s="48">
        <v>710</v>
      </c>
      <c r="E321" s="48">
        <v>297</v>
      </c>
      <c r="F321" s="48">
        <v>11</v>
      </c>
      <c r="G321" s="48">
        <v>15</v>
      </c>
      <c r="H321" s="48">
        <v>89</v>
      </c>
      <c r="I321" s="48">
        <v>0</v>
      </c>
      <c r="J321" s="48">
        <f t="shared" ref="J321" si="9">SUM(J317:J320)</f>
        <v>2228</v>
      </c>
      <c r="K321" s="48">
        <f t="shared" si="4"/>
        <v>2139</v>
      </c>
      <c r="L321" s="48">
        <f t="shared" si="5"/>
        <v>9298</v>
      </c>
      <c r="M321" s="49">
        <f t="shared" si="6"/>
        <v>4.3468910705937356</v>
      </c>
      <c r="N321" s="49">
        <f t="shared" si="7"/>
        <v>8.6937821411874712</v>
      </c>
    </row>
    <row r="322" spans="1:14" ht="21" customHeight="1" thickTop="1" thickBot="1" x14ac:dyDescent="0.25">
      <c r="A322" s="820" t="s">
        <v>14</v>
      </c>
      <c r="B322" s="731" t="s">
        <v>435</v>
      </c>
      <c r="C322" s="64">
        <v>242</v>
      </c>
      <c r="D322" s="64">
        <v>176</v>
      </c>
      <c r="E322" s="64">
        <v>88</v>
      </c>
      <c r="F322" s="64">
        <v>5</v>
      </c>
      <c r="G322" s="64">
        <v>6</v>
      </c>
      <c r="H322" s="64">
        <v>40</v>
      </c>
      <c r="I322" s="64">
        <v>0</v>
      </c>
      <c r="J322" s="35">
        <f t="shared" si="3"/>
        <v>557</v>
      </c>
      <c r="K322" s="48">
        <f t="shared" si="4"/>
        <v>517</v>
      </c>
      <c r="L322" s="48">
        <f t="shared" si="5"/>
        <v>2194</v>
      </c>
      <c r="M322" s="49">
        <f t="shared" si="6"/>
        <v>4.2437137330754355</v>
      </c>
      <c r="N322" s="49">
        <f t="shared" si="7"/>
        <v>8.4874274661508711</v>
      </c>
    </row>
    <row r="323" spans="1:14" ht="21" customHeight="1" thickTop="1" thickBot="1" x14ac:dyDescent="0.25">
      <c r="A323" s="820" t="s">
        <v>1</v>
      </c>
      <c r="B323" s="731" t="s">
        <v>436</v>
      </c>
      <c r="C323" s="64">
        <v>244</v>
      </c>
      <c r="D323" s="64">
        <v>164</v>
      </c>
      <c r="E323" s="64">
        <v>97</v>
      </c>
      <c r="F323" s="64">
        <v>8</v>
      </c>
      <c r="G323" s="64">
        <v>4</v>
      </c>
      <c r="H323" s="64">
        <v>40</v>
      </c>
      <c r="I323" s="64">
        <v>0</v>
      </c>
      <c r="J323" s="35">
        <f t="shared" si="3"/>
        <v>557</v>
      </c>
      <c r="K323" s="48">
        <f t="shared" si="4"/>
        <v>517</v>
      </c>
      <c r="L323" s="48">
        <f t="shared" si="5"/>
        <v>2187</v>
      </c>
      <c r="M323" s="49">
        <f t="shared" si="6"/>
        <v>4.2301740812379114</v>
      </c>
      <c r="N323" s="49">
        <f t="shared" si="7"/>
        <v>8.4603481624758228</v>
      </c>
    </row>
    <row r="324" spans="1:14" ht="21" customHeight="1" thickTop="1" thickBot="1" x14ac:dyDescent="0.25">
      <c r="A324" s="820" t="s">
        <v>1</v>
      </c>
      <c r="B324" s="731" t="s">
        <v>437</v>
      </c>
      <c r="C324" s="64">
        <v>240</v>
      </c>
      <c r="D324" s="64">
        <v>162</v>
      </c>
      <c r="E324" s="64">
        <v>105</v>
      </c>
      <c r="F324" s="64">
        <v>6</v>
      </c>
      <c r="G324" s="64">
        <v>8</v>
      </c>
      <c r="H324" s="64">
        <v>36</v>
      </c>
      <c r="I324" s="64">
        <v>0</v>
      </c>
      <c r="J324" s="35">
        <f t="shared" si="3"/>
        <v>557</v>
      </c>
      <c r="K324" s="48">
        <f t="shared" si="4"/>
        <v>521</v>
      </c>
      <c r="L324" s="48">
        <f t="shared" si="5"/>
        <v>2183</v>
      </c>
      <c r="M324" s="49">
        <f t="shared" si="6"/>
        <v>4.1900191938579656</v>
      </c>
      <c r="N324" s="49">
        <f t="shared" si="7"/>
        <v>8.3800383877159312</v>
      </c>
    </row>
    <row r="325" spans="1:14" ht="21" customHeight="1" thickTop="1" thickBot="1" x14ac:dyDescent="0.25">
      <c r="A325" s="820" t="s">
        <v>1</v>
      </c>
      <c r="B325" s="731" t="s">
        <v>438</v>
      </c>
      <c r="C325" s="64">
        <v>233</v>
      </c>
      <c r="D325" s="64">
        <v>183</v>
      </c>
      <c r="E325" s="64">
        <v>91</v>
      </c>
      <c r="F325" s="64">
        <v>4</v>
      </c>
      <c r="G325" s="64">
        <v>5</v>
      </c>
      <c r="H325" s="64">
        <v>41</v>
      </c>
      <c r="I325" s="64">
        <v>0</v>
      </c>
      <c r="J325" s="35">
        <f t="shared" si="3"/>
        <v>557</v>
      </c>
      <c r="K325" s="48">
        <f t="shared" si="4"/>
        <v>516</v>
      </c>
      <c r="L325" s="48">
        <f t="shared" si="5"/>
        <v>2183</v>
      </c>
      <c r="M325" s="49">
        <f t="shared" si="6"/>
        <v>4.2306201550387597</v>
      </c>
      <c r="N325" s="49">
        <f t="shared" si="7"/>
        <v>8.4612403100775193</v>
      </c>
    </row>
    <row r="326" spans="1:14" ht="21" customHeight="1" thickTop="1" thickBot="1" x14ac:dyDescent="0.25">
      <c r="A326" s="820" t="s">
        <v>1</v>
      </c>
      <c r="B326" s="731" t="s">
        <v>439</v>
      </c>
      <c r="C326" s="64">
        <v>234</v>
      </c>
      <c r="D326" s="64">
        <v>180</v>
      </c>
      <c r="E326" s="64">
        <v>91</v>
      </c>
      <c r="F326" s="64">
        <v>7</v>
      </c>
      <c r="G326" s="64">
        <v>4</v>
      </c>
      <c r="H326" s="64">
        <v>41</v>
      </c>
      <c r="I326" s="64">
        <v>0</v>
      </c>
      <c r="J326" s="35">
        <f t="shared" si="3"/>
        <v>557</v>
      </c>
      <c r="K326" s="48">
        <f t="shared" si="4"/>
        <v>516</v>
      </c>
      <c r="L326" s="48">
        <f t="shared" si="5"/>
        <v>2181</v>
      </c>
      <c r="M326" s="49">
        <f t="shared" si="6"/>
        <v>4.2267441860465116</v>
      </c>
      <c r="N326" s="49">
        <f t="shared" si="7"/>
        <v>8.4534883720930232</v>
      </c>
    </row>
    <row r="327" spans="1:14" ht="21" customHeight="1" thickTop="1" thickBot="1" x14ac:dyDescent="0.25">
      <c r="A327" s="593" t="s">
        <v>440</v>
      </c>
      <c r="B327" s="593" t="s">
        <v>1</v>
      </c>
      <c r="C327" s="10">
        <v>1193</v>
      </c>
      <c r="D327" s="48">
        <v>865</v>
      </c>
      <c r="E327" s="48">
        <v>472</v>
      </c>
      <c r="F327" s="48">
        <v>30</v>
      </c>
      <c r="G327" s="48">
        <v>27</v>
      </c>
      <c r="H327" s="48">
        <v>198</v>
      </c>
      <c r="I327" s="48">
        <v>0</v>
      </c>
      <c r="J327" s="48">
        <f t="shared" ref="J327" si="10">SUM(J322:J326)</f>
        <v>2785</v>
      </c>
      <c r="K327" s="48">
        <f t="shared" si="4"/>
        <v>2587</v>
      </c>
      <c r="L327" s="48">
        <f t="shared" si="5"/>
        <v>10928</v>
      </c>
      <c r="M327" s="49">
        <f t="shared" si="6"/>
        <v>4.2241979126401237</v>
      </c>
      <c r="N327" s="49">
        <f t="shared" si="7"/>
        <v>8.4483958252802474</v>
      </c>
    </row>
    <row r="328" spans="1:14" ht="21" customHeight="1" thickTop="1" thickBot="1" x14ac:dyDescent="0.25">
      <c r="A328" s="820" t="s">
        <v>15</v>
      </c>
      <c r="B328" s="731" t="s">
        <v>441</v>
      </c>
      <c r="C328" s="64">
        <v>279</v>
      </c>
      <c r="D328" s="64">
        <v>172</v>
      </c>
      <c r="E328" s="64">
        <v>73</v>
      </c>
      <c r="F328" s="64">
        <v>3</v>
      </c>
      <c r="G328" s="64">
        <v>3</v>
      </c>
      <c r="H328" s="64">
        <v>27</v>
      </c>
      <c r="I328" s="64">
        <v>0</v>
      </c>
      <c r="J328" s="35">
        <f t="shared" si="3"/>
        <v>557</v>
      </c>
      <c r="K328" s="48">
        <f t="shared" si="4"/>
        <v>530</v>
      </c>
      <c r="L328" s="48">
        <f t="shared" si="5"/>
        <v>2311</v>
      </c>
      <c r="M328" s="49">
        <f t="shared" si="6"/>
        <v>4.3603773584905658</v>
      </c>
      <c r="N328" s="49">
        <f t="shared" si="7"/>
        <v>8.7207547169811317</v>
      </c>
    </row>
    <row r="329" spans="1:14" ht="21" customHeight="1" thickTop="1" thickBot="1" x14ac:dyDescent="0.25">
      <c r="A329" s="820" t="s">
        <v>1</v>
      </c>
      <c r="B329" s="731" t="s">
        <v>442</v>
      </c>
      <c r="C329" s="64">
        <v>281</v>
      </c>
      <c r="D329" s="64">
        <v>178</v>
      </c>
      <c r="E329" s="64">
        <v>71</v>
      </c>
      <c r="F329" s="64">
        <v>2</v>
      </c>
      <c r="G329" s="64">
        <v>4</v>
      </c>
      <c r="H329" s="64">
        <v>21</v>
      </c>
      <c r="I329" s="64">
        <v>0</v>
      </c>
      <c r="J329" s="35">
        <f t="shared" si="3"/>
        <v>557</v>
      </c>
      <c r="K329" s="48">
        <f t="shared" si="4"/>
        <v>536</v>
      </c>
      <c r="L329" s="48">
        <f t="shared" si="5"/>
        <v>2338</v>
      </c>
      <c r="M329" s="49">
        <f t="shared" si="6"/>
        <v>4.3619402985074629</v>
      </c>
      <c r="N329" s="49">
        <f t="shared" si="7"/>
        <v>8.7238805970149258</v>
      </c>
    </row>
    <row r="330" spans="1:14" ht="21" customHeight="1" thickTop="1" thickBot="1" x14ac:dyDescent="0.25">
      <c r="A330" s="820" t="s">
        <v>1</v>
      </c>
      <c r="B330" s="731" t="s">
        <v>443</v>
      </c>
      <c r="C330" s="64">
        <v>284</v>
      </c>
      <c r="D330" s="64">
        <v>170</v>
      </c>
      <c r="E330" s="64">
        <v>72</v>
      </c>
      <c r="F330" s="64">
        <v>5</v>
      </c>
      <c r="G330" s="64">
        <v>2</v>
      </c>
      <c r="H330" s="64">
        <v>24</v>
      </c>
      <c r="I330" s="64">
        <v>0</v>
      </c>
      <c r="J330" s="35">
        <f t="shared" si="3"/>
        <v>557</v>
      </c>
      <c r="K330" s="48">
        <f t="shared" si="4"/>
        <v>533</v>
      </c>
      <c r="L330" s="48">
        <f t="shared" si="5"/>
        <v>2328</v>
      </c>
      <c r="M330" s="49">
        <f t="shared" si="6"/>
        <v>4.367729831144465</v>
      </c>
      <c r="N330" s="49">
        <f t="shared" si="7"/>
        <v>8.73545966228893</v>
      </c>
    </row>
    <row r="331" spans="1:14" ht="21" customHeight="1" thickTop="1" thickBot="1" x14ac:dyDescent="0.25">
      <c r="A331" s="820" t="s">
        <v>1</v>
      </c>
      <c r="B331" s="731" t="s">
        <v>444</v>
      </c>
      <c r="C331" s="64">
        <v>285</v>
      </c>
      <c r="D331" s="64">
        <v>167</v>
      </c>
      <c r="E331" s="64">
        <v>72</v>
      </c>
      <c r="F331" s="64">
        <v>5</v>
      </c>
      <c r="G331" s="64">
        <v>3</v>
      </c>
      <c r="H331" s="64">
        <v>25</v>
      </c>
      <c r="I331" s="64">
        <v>0</v>
      </c>
      <c r="J331" s="35">
        <f t="shared" si="3"/>
        <v>557</v>
      </c>
      <c r="K331" s="48">
        <f t="shared" si="4"/>
        <v>532</v>
      </c>
      <c r="L331" s="48">
        <f t="shared" si="5"/>
        <v>2322</v>
      </c>
      <c r="M331" s="49">
        <f t="shared" si="6"/>
        <v>4.3646616541353387</v>
      </c>
      <c r="N331" s="49">
        <f t="shared" si="7"/>
        <v>8.7293233082706774</v>
      </c>
    </row>
    <row r="332" spans="1:14" ht="21" customHeight="1" thickTop="1" thickBot="1" x14ac:dyDescent="0.25">
      <c r="A332" s="820" t="s">
        <v>1</v>
      </c>
      <c r="B332" s="731" t="s">
        <v>445</v>
      </c>
      <c r="C332" s="64">
        <v>278</v>
      </c>
      <c r="D332" s="64">
        <v>177</v>
      </c>
      <c r="E332" s="64">
        <v>72</v>
      </c>
      <c r="F332" s="64">
        <v>3</v>
      </c>
      <c r="G332" s="64">
        <v>3</v>
      </c>
      <c r="H332" s="64">
        <v>24</v>
      </c>
      <c r="I332" s="64">
        <v>0</v>
      </c>
      <c r="J332" s="35">
        <f t="shared" si="3"/>
        <v>557</v>
      </c>
      <c r="K332" s="48">
        <f t="shared" si="4"/>
        <v>533</v>
      </c>
      <c r="L332" s="48">
        <f t="shared" si="5"/>
        <v>2323</v>
      </c>
      <c r="M332" s="49">
        <f t="shared" si="6"/>
        <v>4.3583489681050658</v>
      </c>
      <c r="N332" s="49">
        <f t="shared" si="7"/>
        <v>8.7166979362101316</v>
      </c>
    </row>
    <row r="333" spans="1:14" ht="21" customHeight="1" thickTop="1" thickBot="1" x14ac:dyDescent="0.25">
      <c r="A333" s="593" t="s">
        <v>446</v>
      </c>
      <c r="B333" s="593" t="s">
        <v>1</v>
      </c>
      <c r="C333" s="10">
        <v>1407</v>
      </c>
      <c r="D333" s="48">
        <v>864</v>
      </c>
      <c r="E333" s="48">
        <v>360</v>
      </c>
      <c r="F333" s="48">
        <v>18</v>
      </c>
      <c r="G333" s="48">
        <v>15</v>
      </c>
      <c r="H333" s="48">
        <v>121</v>
      </c>
      <c r="I333" s="48">
        <v>0</v>
      </c>
      <c r="J333" s="48">
        <f t="shared" ref="J333" si="11">SUM(J328:J332)</f>
        <v>2785</v>
      </c>
      <c r="K333" s="48">
        <f t="shared" si="4"/>
        <v>2664</v>
      </c>
      <c r="L333" s="48">
        <f t="shared" si="5"/>
        <v>11622</v>
      </c>
      <c r="M333" s="49">
        <f t="shared" si="6"/>
        <v>4.3626126126126126</v>
      </c>
      <c r="N333" s="49">
        <f t="shared" si="7"/>
        <v>8.7252252252252251</v>
      </c>
    </row>
    <row r="334" spans="1:14" ht="21" customHeight="1" thickTop="1" thickBot="1" x14ac:dyDescent="0.25">
      <c r="A334" s="820" t="s">
        <v>16</v>
      </c>
      <c r="B334" s="731" t="s">
        <v>447</v>
      </c>
      <c r="C334" s="64">
        <v>266</v>
      </c>
      <c r="D334" s="64">
        <v>181</v>
      </c>
      <c r="E334" s="64">
        <v>81</v>
      </c>
      <c r="F334" s="64">
        <v>5</v>
      </c>
      <c r="G334" s="64">
        <v>4</v>
      </c>
      <c r="H334" s="64">
        <v>20</v>
      </c>
      <c r="I334" s="64">
        <v>0</v>
      </c>
      <c r="J334" s="35">
        <f t="shared" si="3"/>
        <v>557</v>
      </c>
      <c r="K334" s="48">
        <f t="shared" si="4"/>
        <v>537</v>
      </c>
      <c r="L334" s="48">
        <f t="shared" si="5"/>
        <v>2311</v>
      </c>
      <c r="M334" s="49">
        <f t="shared" si="6"/>
        <v>4.3035381750465547</v>
      </c>
      <c r="N334" s="49">
        <f t="shared" si="7"/>
        <v>8.6070763500931093</v>
      </c>
    </row>
    <row r="335" spans="1:14" ht="21" customHeight="1" thickTop="1" thickBot="1" x14ac:dyDescent="0.25">
      <c r="A335" s="820" t="s">
        <v>1</v>
      </c>
      <c r="B335" s="731" t="s">
        <v>448</v>
      </c>
      <c r="C335" s="64">
        <v>258</v>
      </c>
      <c r="D335" s="64">
        <v>186</v>
      </c>
      <c r="E335" s="64">
        <v>76</v>
      </c>
      <c r="F335" s="64">
        <v>8</v>
      </c>
      <c r="G335" s="64">
        <v>4</v>
      </c>
      <c r="H335" s="64">
        <v>25</v>
      </c>
      <c r="I335" s="64">
        <v>0</v>
      </c>
      <c r="J335" s="35">
        <f t="shared" si="3"/>
        <v>557</v>
      </c>
      <c r="K335" s="48">
        <f t="shared" si="4"/>
        <v>532</v>
      </c>
      <c r="L335" s="48">
        <f t="shared" si="5"/>
        <v>2282</v>
      </c>
      <c r="M335" s="49">
        <f t="shared" si="6"/>
        <v>4.2894736842105265</v>
      </c>
      <c r="N335" s="49">
        <f t="shared" si="7"/>
        <v>8.5789473684210531</v>
      </c>
    </row>
    <row r="336" spans="1:14" ht="21" customHeight="1" thickTop="1" thickBot="1" x14ac:dyDescent="0.25">
      <c r="A336" s="820" t="s">
        <v>1</v>
      </c>
      <c r="B336" s="731" t="s">
        <v>449</v>
      </c>
      <c r="C336" s="64">
        <v>261</v>
      </c>
      <c r="D336" s="64">
        <v>189</v>
      </c>
      <c r="E336" s="64">
        <v>74</v>
      </c>
      <c r="F336" s="64">
        <v>5</v>
      </c>
      <c r="G336" s="64">
        <v>4</v>
      </c>
      <c r="H336" s="64">
        <v>24</v>
      </c>
      <c r="I336" s="64">
        <v>0</v>
      </c>
      <c r="J336" s="35">
        <f t="shared" si="3"/>
        <v>557</v>
      </c>
      <c r="K336" s="48">
        <f t="shared" si="4"/>
        <v>533</v>
      </c>
      <c r="L336" s="48">
        <f t="shared" si="5"/>
        <v>2297</v>
      </c>
      <c r="M336" s="49">
        <f t="shared" si="6"/>
        <v>4.3095684803001877</v>
      </c>
      <c r="N336" s="49">
        <f t="shared" si="7"/>
        <v>8.6191369606003754</v>
      </c>
    </row>
    <row r="337" spans="1:14" ht="21" customHeight="1" thickTop="1" thickBot="1" x14ac:dyDescent="0.25">
      <c r="A337" s="820" t="s">
        <v>1</v>
      </c>
      <c r="B337" s="731" t="s">
        <v>450</v>
      </c>
      <c r="C337" s="64">
        <v>254</v>
      </c>
      <c r="D337" s="64">
        <v>188</v>
      </c>
      <c r="E337" s="64">
        <v>81</v>
      </c>
      <c r="F337" s="64">
        <v>4</v>
      </c>
      <c r="G337" s="64">
        <v>5</v>
      </c>
      <c r="H337" s="64">
        <v>25</v>
      </c>
      <c r="I337" s="64">
        <v>0</v>
      </c>
      <c r="J337" s="35">
        <f t="shared" si="3"/>
        <v>557</v>
      </c>
      <c r="K337" s="48">
        <f t="shared" si="4"/>
        <v>532</v>
      </c>
      <c r="L337" s="48">
        <f t="shared" si="5"/>
        <v>2278</v>
      </c>
      <c r="M337" s="49">
        <f t="shared" si="6"/>
        <v>4.2819548872180455</v>
      </c>
      <c r="N337" s="49">
        <f t="shared" si="7"/>
        <v>8.563909774436091</v>
      </c>
    </row>
    <row r="338" spans="1:14" ht="21" customHeight="1" thickTop="1" thickBot="1" x14ac:dyDescent="0.25">
      <c r="A338" s="820" t="s">
        <v>1</v>
      </c>
      <c r="B338" s="731" t="s">
        <v>451</v>
      </c>
      <c r="C338" s="64">
        <v>253</v>
      </c>
      <c r="D338" s="64">
        <v>179</v>
      </c>
      <c r="E338" s="64">
        <v>84</v>
      </c>
      <c r="F338" s="64">
        <v>4</v>
      </c>
      <c r="G338" s="64">
        <v>6</v>
      </c>
      <c r="H338" s="64">
        <v>31</v>
      </c>
      <c r="I338" s="64">
        <v>0</v>
      </c>
      <c r="J338" s="35">
        <f t="shared" si="3"/>
        <v>557</v>
      </c>
      <c r="K338" s="48">
        <f t="shared" si="4"/>
        <v>526</v>
      </c>
      <c r="L338" s="48">
        <f t="shared" si="5"/>
        <v>2247</v>
      </c>
      <c r="M338" s="49">
        <f t="shared" si="6"/>
        <v>4.2718631178707227</v>
      </c>
      <c r="N338" s="49">
        <f t="shared" si="7"/>
        <v>8.5437262357414454</v>
      </c>
    </row>
    <row r="339" spans="1:14" ht="21" customHeight="1" thickTop="1" thickBot="1" x14ac:dyDescent="0.25">
      <c r="A339" s="820" t="s">
        <v>1</v>
      </c>
      <c r="B339" s="731" t="s">
        <v>452</v>
      </c>
      <c r="C339" s="64">
        <v>250</v>
      </c>
      <c r="D339" s="64">
        <v>185</v>
      </c>
      <c r="E339" s="64">
        <v>84</v>
      </c>
      <c r="F339" s="64">
        <v>7</v>
      </c>
      <c r="G339" s="64">
        <v>7</v>
      </c>
      <c r="H339" s="64">
        <v>24</v>
      </c>
      <c r="I339" s="64">
        <v>0</v>
      </c>
      <c r="J339" s="35">
        <f t="shared" si="3"/>
        <v>557</v>
      </c>
      <c r="K339" s="48">
        <f t="shared" si="4"/>
        <v>533</v>
      </c>
      <c r="L339" s="48">
        <f t="shared" si="5"/>
        <v>2263</v>
      </c>
      <c r="M339" s="49">
        <f t="shared" si="6"/>
        <v>4.2457786116322698</v>
      </c>
      <c r="N339" s="49">
        <f t="shared" si="7"/>
        <v>8.4915572232645395</v>
      </c>
    </row>
    <row r="340" spans="1:14" ht="21" customHeight="1" thickTop="1" thickBot="1" x14ac:dyDescent="0.25">
      <c r="A340" s="820" t="s">
        <v>1</v>
      </c>
      <c r="B340" s="731" t="s">
        <v>453</v>
      </c>
      <c r="C340" s="64">
        <v>253</v>
      </c>
      <c r="D340" s="64">
        <v>173</v>
      </c>
      <c r="E340" s="64">
        <v>91</v>
      </c>
      <c r="F340" s="64">
        <v>6</v>
      </c>
      <c r="G340" s="64">
        <v>6</v>
      </c>
      <c r="H340" s="64">
        <v>28</v>
      </c>
      <c r="I340" s="64">
        <v>0</v>
      </c>
      <c r="J340" s="35">
        <f t="shared" si="3"/>
        <v>557</v>
      </c>
      <c r="K340" s="48">
        <f t="shared" si="4"/>
        <v>529</v>
      </c>
      <c r="L340" s="48">
        <f t="shared" si="5"/>
        <v>2248</v>
      </c>
      <c r="M340" s="49">
        <f t="shared" si="6"/>
        <v>4.2495274102079392</v>
      </c>
      <c r="N340" s="49">
        <f t="shared" si="7"/>
        <v>8.4990548204158785</v>
      </c>
    </row>
    <row r="341" spans="1:14" ht="43.5" customHeight="1" thickTop="1" thickBot="1" x14ac:dyDescent="0.25">
      <c r="A341" s="820" t="s">
        <v>1</v>
      </c>
      <c r="B341" s="731" t="s">
        <v>454</v>
      </c>
      <c r="C341" s="64">
        <v>244</v>
      </c>
      <c r="D341" s="64">
        <v>182</v>
      </c>
      <c r="E341" s="64">
        <v>85</v>
      </c>
      <c r="F341" s="64">
        <v>9</v>
      </c>
      <c r="G341" s="64">
        <v>7</v>
      </c>
      <c r="H341" s="64">
        <v>30</v>
      </c>
      <c r="I341" s="64">
        <v>0</v>
      </c>
      <c r="J341" s="35">
        <f t="shared" si="3"/>
        <v>557</v>
      </c>
      <c r="K341" s="48">
        <f t="shared" si="4"/>
        <v>527</v>
      </c>
      <c r="L341" s="48">
        <f t="shared" si="5"/>
        <v>2228</v>
      </c>
      <c r="M341" s="49">
        <f t="shared" si="6"/>
        <v>4.2277039848197342</v>
      </c>
      <c r="N341" s="49">
        <f t="shared" si="7"/>
        <v>8.4554079696394684</v>
      </c>
    </row>
    <row r="342" spans="1:14" ht="21" customHeight="1" thickTop="1" thickBot="1" x14ac:dyDescent="0.25">
      <c r="A342" s="593" t="s">
        <v>455</v>
      </c>
      <c r="B342" s="593" t="s">
        <v>1</v>
      </c>
      <c r="C342" s="10">
        <v>2039</v>
      </c>
      <c r="D342" s="48">
        <v>1463</v>
      </c>
      <c r="E342" s="48">
        <v>656</v>
      </c>
      <c r="F342" s="48">
        <v>48</v>
      </c>
      <c r="G342" s="48">
        <v>43</v>
      </c>
      <c r="H342" s="48">
        <v>207</v>
      </c>
      <c r="I342" s="48">
        <v>0</v>
      </c>
      <c r="J342" s="48">
        <f t="shared" ref="J342" si="12">SUM(J334:J341)</f>
        <v>4456</v>
      </c>
      <c r="K342" s="48">
        <f t="shared" si="4"/>
        <v>4249</v>
      </c>
      <c r="L342" s="48">
        <f t="shared" si="5"/>
        <v>18154</v>
      </c>
      <c r="M342" s="49">
        <f t="shared" si="6"/>
        <v>4.2725347140503649</v>
      </c>
      <c r="N342" s="49">
        <f t="shared" si="7"/>
        <v>8.5450694281007298</v>
      </c>
    </row>
    <row r="343" spans="1:14" ht="21" customHeight="1" thickTop="1" thickBot="1" x14ac:dyDescent="0.25">
      <c r="A343" s="820" t="s">
        <v>17</v>
      </c>
      <c r="B343" s="731" t="s">
        <v>456</v>
      </c>
      <c r="C343" s="64">
        <v>242</v>
      </c>
      <c r="D343" s="64">
        <v>175</v>
      </c>
      <c r="E343" s="64">
        <v>89</v>
      </c>
      <c r="F343" s="64">
        <v>12</v>
      </c>
      <c r="G343" s="64">
        <v>9</v>
      </c>
      <c r="H343" s="64">
        <v>30</v>
      </c>
      <c r="I343" s="64">
        <v>0</v>
      </c>
      <c r="J343" s="35">
        <f t="shared" si="3"/>
        <v>557</v>
      </c>
      <c r="K343" s="48">
        <f t="shared" si="4"/>
        <v>527</v>
      </c>
      <c r="L343" s="48">
        <f t="shared" si="5"/>
        <v>2210</v>
      </c>
      <c r="M343" s="49">
        <f t="shared" si="6"/>
        <v>4.193548387096774</v>
      </c>
      <c r="N343" s="49">
        <f t="shared" si="7"/>
        <v>8.387096774193548</v>
      </c>
    </row>
    <row r="344" spans="1:14" ht="21" customHeight="1" thickTop="1" thickBot="1" x14ac:dyDescent="0.25">
      <c r="A344" s="820" t="s">
        <v>1</v>
      </c>
      <c r="B344" s="731" t="s">
        <v>457</v>
      </c>
      <c r="C344" s="64">
        <v>250</v>
      </c>
      <c r="D344" s="64">
        <v>176</v>
      </c>
      <c r="E344" s="64">
        <v>85</v>
      </c>
      <c r="F344" s="64">
        <v>10</v>
      </c>
      <c r="G344" s="64">
        <v>5</v>
      </c>
      <c r="H344" s="64">
        <v>31</v>
      </c>
      <c r="I344" s="64">
        <v>0</v>
      </c>
      <c r="J344" s="35">
        <f t="shared" si="3"/>
        <v>557</v>
      </c>
      <c r="K344" s="48">
        <f t="shared" si="4"/>
        <v>526</v>
      </c>
      <c r="L344" s="48">
        <f t="shared" si="5"/>
        <v>2234</v>
      </c>
      <c r="M344" s="49">
        <f t="shared" si="6"/>
        <v>4.247148288973384</v>
      </c>
      <c r="N344" s="49">
        <f t="shared" si="7"/>
        <v>8.4942965779467681</v>
      </c>
    </row>
    <row r="345" spans="1:14" ht="21" customHeight="1" thickTop="1" thickBot="1" x14ac:dyDescent="0.25">
      <c r="A345" s="820" t="s">
        <v>1</v>
      </c>
      <c r="B345" s="731" t="s">
        <v>458</v>
      </c>
      <c r="C345" s="64">
        <v>239</v>
      </c>
      <c r="D345" s="64">
        <v>166</v>
      </c>
      <c r="E345" s="64">
        <v>99</v>
      </c>
      <c r="F345" s="64">
        <v>8</v>
      </c>
      <c r="G345" s="64">
        <v>8</v>
      </c>
      <c r="H345" s="64">
        <v>37</v>
      </c>
      <c r="I345" s="64">
        <v>0</v>
      </c>
      <c r="J345" s="35">
        <f t="shared" si="3"/>
        <v>557</v>
      </c>
      <c r="K345" s="48">
        <f t="shared" si="4"/>
        <v>520</v>
      </c>
      <c r="L345" s="48">
        <f t="shared" si="5"/>
        <v>2180</v>
      </c>
      <c r="M345" s="49">
        <f t="shared" si="6"/>
        <v>4.1923076923076925</v>
      </c>
      <c r="N345" s="49">
        <f t="shared" si="7"/>
        <v>8.384615384615385</v>
      </c>
    </row>
    <row r="346" spans="1:14" ht="21" customHeight="1" thickTop="1" thickBot="1" x14ac:dyDescent="0.25">
      <c r="A346" s="820" t="s">
        <v>1</v>
      </c>
      <c r="B346" s="731" t="s">
        <v>459</v>
      </c>
      <c r="C346" s="64">
        <v>237</v>
      </c>
      <c r="D346" s="64">
        <v>167</v>
      </c>
      <c r="E346" s="64">
        <v>99</v>
      </c>
      <c r="F346" s="64">
        <v>8</v>
      </c>
      <c r="G346" s="64">
        <v>6</v>
      </c>
      <c r="H346" s="64">
        <v>40</v>
      </c>
      <c r="I346" s="64">
        <v>0</v>
      </c>
      <c r="J346" s="35">
        <f t="shared" si="3"/>
        <v>557</v>
      </c>
      <c r="K346" s="48">
        <f t="shared" si="4"/>
        <v>517</v>
      </c>
      <c r="L346" s="48">
        <f t="shared" si="5"/>
        <v>2172</v>
      </c>
      <c r="M346" s="49">
        <f t="shared" si="6"/>
        <v>4.2011605415860735</v>
      </c>
      <c r="N346" s="49">
        <f t="shared" si="7"/>
        <v>8.4023210831721471</v>
      </c>
    </row>
    <row r="347" spans="1:14" ht="21" customHeight="1" thickTop="1" thickBot="1" x14ac:dyDescent="0.25">
      <c r="A347" s="820" t="s">
        <v>1</v>
      </c>
      <c r="B347" s="731" t="s">
        <v>460</v>
      </c>
      <c r="C347" s="64">
        <v>240</v>
      </c>
      <c r="D347" s="64">
        <v>181</v>
      </c>
      <c r="E347" s="64">
        <v>94</v>
      </c>
      <c r="F347" s="64">
        <v>5</v>
      </c>
      <c r="G347" s="64">
        <v>5</v>
      </c>
      <c r="H347" s="64">
        <v>32</v>
      </c>
      <c r="I347" s="64">
        <v>0</v>
      </c>
      <c r="J347" s="35">
        <f t="shared" si="3"/>
        <v>557</v>
      </c>
      <c r="K347" s="48">
        <f t="shared" si="4"/>
        <v>525</v>
      </c>
      <c r="L347" s="48">
        <f t="shared" si="5"/>
        <v>2221</v>
      </c>
      <c r="M347" s="49">
        <f t="shared" si="6"/>
        <v>4.2304761904761907</v>
      </c>
      <c r="N347" s="49">
        <f t="shared" si="7"/>
        <v>8.4609523809523814</v>
      </c>
    </row>
    <row r="348" spans="1:14" ht="21" customHeight="1" thickTop="1" thickBot="1" x14ac:dyDescent="0.25">
      <c r="A348" s="820" t="s">
        <v>1</v>
      </c>
      <c r="B348" s="731" t="s">
        <v>461</v>
      </c>
      <c r="C348" s="64">
        <v>242</v>
      </c>
      <c r="D348" s="64">
        <v>182</v>
      </c>
      <c r="E348" s="64">
        <v>92</v>
      </c>
      <c r="F348" s="64">
        <v>5</v>
      </c>
      <c r="G348" s="64">
        <v>8</v>
      </c>
      <c r="H348" s="64">
        <v>28</v>
      </c>
      <c r="I348" s="64">
        <v>0</v>
      </c>
      <c r="J348" s="35">
        <f t="shared" si="3"/>
        <v>557</v>
      </c>
      <c r="K348" s="48">
        <f t="shared" si="4"/>
        <v>529</v>
      </c>
      <c r="L348" s="48">
        <f t="shared" si="5"/>
        <v>2232</v>
      </c>
      <c r="M348" s="49">
        <f t="shared" si="6"/>
        <v>4.2192816635160684</v>
      </c>
      <c r="N348" s="49">
        <f t="shared" si="7"/>
        <v>8.4385633270321367</v>
      </c>
    </row>
    <row r="349" spans="1:14" ht="21" customHeight="1" thickTop="1" thickBot="1" x14ac:dyDescent="0.25">
      <c r="A349" s="820" t="s">
        <v>1</v>
      </c>
      <c r="B349" s="731" t="s">
        <v>462</v>
      </c>
      <c r="C349" s="64">
        <v>254</v>
      </c>
      <c r="D349" s="64">
        <v>169</v>
      </c>
      <c r="E349" s="64">
        <v>93</v>
      </c>
      <c r="F349" s="64">
        <v>9</v>
      </c>
      <c r="G349" s="64">
        <v>6</v>
      </c>
      <c r="H349" s="64">
        <v>26</v>
      </c>
      <c r="I349" s="64">
        <v>0</v>
      </c>
      <c r="J349" s="35">
        <f t="shared" si="3"/>
        <v>557</v>
      </c>
      <c r="K349" s="48">
        <f t="shared" si="4"/>
        <v>531</v>
      </c>
      <c r="L349" s="48">
        <f t="shared" si="5"/>
        <v>2249</v>
      </c>
      <c r="M349" s="49">
        <f t="shared" si="6"/>
        <v>4.2354048964218451</v>
      </c>
      <c r="N349" s="49">
        <f t="shared" si="7"/>
        <v>8.4708097928436903</v>
      </c>
    </row>
    <row r="350" spans="1:14" ht="21" customHeight="1" thickTop="1" thickBot="1" x14ac:dyDescent="0.25">
      <c r="A350" s="820" t="s">
        <v>1</v>
      </c>
      <c r="B350" s="731" t="s">
        <v>463</v>
      </c>
      <c r="C350" s="64">
        <v>246</v>
      </c>
      <c r="D350" s="64">
        <v>177</v>
      </c>
      <c r="E350" s="64">
        <v>94</v>
      </c>
      <c r="F350" s="64">
        <v>8</v>
      </c>
      <c r="G350" s="64">
        <v>4</v>
      </c>
      <c r="H350" s="64">
        <v>28</v>
      </c>
      <c r="I350" s="64">
        <v>0</v>
      </c>
      <c r="J350" s="35">
        <f t="shared" si="3"/>
        <v>557</v>
      </c>
      <c r="K350" s="48">
        <f t="shared" si="4"/>
        <v>529</v>
      </c>
      <c r="L350" s="48">
        <f t="shared" si="5"/>
        <v>2240</v>
      </c>
      <c r="M350" s="49">
        <f t="shared" si="6"/>
        <v>4.2344045368620034</v>
      </c>
      <c r="N350" s="49">
        <f t="shared" si="7"/>
        <v>8.4688090737240067</v>
      </c>
    </row>
    <row r="351" spans="1:14" ht="21" customHeight="1" thickTop="1" thickBot="1" x14ac:dyDescent="0.25">
      <c r="A351" s="593" t="s">
        <v>464</v>
      </c>
      <c r="B351" s="593" t="s">
        <v>1</v>
      </c>
      <c r="C351" s="10">
        <v>1950</v>
      </c>
      <c r="D351" s="48">
        <v>1393</v>
      </c>
      <c r="E351" s="48">
        <v>745</v>
      </c>
      <c r="F351" s="48">
        <v>65</v>
      </c>
      <c r="G351" s="48">
        <v>51</v>
      </c>
      <c r="H351" s="48">
        <v>252</v>
      </c>
      <c r="I351" s="48">
        <v>0</v>
      </c>
      <c r="J351" s="48">
        <f t="shared" ref="J351" si="13">SUM(J343:J350)</f>
        <v>4456</v>
      </c>
      <c r="K351" s="48">
        <f t="shared" ref="K351:K373" si="14">SUM(C351:G351)</f>
        <v>4204</v>
      </c>
      <c r="L351" s="48">
        <f t="shared" ref="L351:L373" si="15">+C351*5+D351*4+E351*3+F351*2+G351*1</f>
        <v>17738</v>
      </c>
      <c r="M351" s="49">
        <f t="shared" ref="M351:M373" si="16">+L351/K351</f>
        <v>4.219314938154139</v>
      </c>
      <c r="N351" s="49">
        <f t="shared" ref="N351:N373" si="17">+M351*2</f>
        <v>8.4386298763082781</v>
      </c>
    </row>
    <row r="352" spans="1:14" ht="21" customHeight="1" thickTop="1" thickBot="1" x14ac:dyDescent="0.25">
      <c r="A352" s="820" t="s">
        <v>18</v>
      </c>
      <c r="B352" s="731" t="s">
        <v>465</v>
      </c>
      <c r="C352" s="64">
        <v>243</v>
      </c>
      <c r="D352" s="64">
        <v>185</v>
      </c>
      <c r="E352" s="64">
        <v>93</v>
      </c>
      <c r="F352" s="64">
        <v>8</v>
      </c>
      <c r="G352" s="64">
        <v>7</v>
      </c>
      <c r="H352" s="64">
        <v>21</v>
      </c>
      <c r="I352" s="64">
        <v>0</v>
      </c>
      <c r="J352" s="35">
        <f t="shared" ref="J352:J373" si="18">SUM(C352:I352)</f>
        <v>557</v>
      </c>
      <c r="K352" s="48">
        <f t="shared" si="14"/>
        <v>536</v>
      </c>
      <c r="L352" s="48">
        <f t="shared" si="15"/>
        <v>2257</v>
      </c>
      <c r="M352" s="49">
        <f t="shared" si="16"/>
        <v>4.2108208955223878</v>
      </c>
      <c r="N352" s="49">
        <f t="shared" si="17"/>
        <v>8.4216417910447756</v>
      </c>
    </row>
    <row r="353" spans="1:14" ht="21" customHeight="1" thickTop="1" thickBot="1" x14ac:dyDescent="0.25">
      <c r="A353" s="820" t="s">
        <v>1</v>
      </c>
      <c r="B353" s="731" t="s">
        <v>466</v>
      </c>
      <c r="C353" s="64">
        <v>248</v>
      </c>
      <c r="D353" s="64">
        <v>178</v>
      </c>
      <c r="E353" s="64">
        <v>89</v>
      </c>
      <c r="F353" s="64">
        <v>9</v>
      </c>
      <c r="G353" s="64">
        <v>6</v>
      </c>
      <c r="H353" s="64">
        <v>27</v>
      </c>
      <c r="I353" s="64">
        <v>0</v>
      </c>
      <c r="J353" s="35">
        <f t="shared" si="18"/>
        <v>557</v>
      </c>
      <c r="K353" s="48">
        <f t="shared" si="14"/>
        <v>530</v>
      </c>
      <c r="L353" s="48">
        <f t="shared" si="15"/>
        <v>2243</v>
      </c>
      <c r="M353" s="49">
        <f t="shared" si="16"/>
        <v>4.2320754716981135</v>
      </c>
      <c r="N353" s="49">
        <f t="shared" si="17"/>
        <v>8.464150943396227</v>
      </c>
    </row>
    <row r="354" spans="1:14" ht="21" customHeight="1" thickTop="1" thickBot="1" x14ac:dyDescent="0.25">
      <c r="A354" s="820" t="s">
        <v>1</v>
      </c>
      <c r="B354" s="731" t="s">
        <v>467</v>
      </c>
      <c r="C354" s="64">
        <v>240</v>
      </c>
      <c r="D354" s="64">
        <v>171</v>
      </c>
      <c r="E354" s="64">
        <v>93</v>
      </c>
      <c r="F354" s="64">
        <v>9</v>
      </c>
      <c r="G354" s="64">
        <v>6</v>
      </c>
      <c r="H354" s="64">
        <v>38</v>
      </c>
      <c r="I354" s="64">
        <v>0</v>
      </c>
      <c r="J354" s="35">
        <f t="shared" si="18"/>
        <v>557</v>
      </c>
      <c r="K354" s="48">
        <f t="shared" si="14"/>
        <v>519</v>
      </c>
      <c r="L354" s="48">
        <f t="shared" si="15"/>
        <v>2187</v>
      </c>
      <c r="M354" s="49">
        <f t="shared" si="16"/>
        <v>4.2138728323699421</v>
      </c>
      <c r="N354" s="49">
        <f t="shared" si="17"/>
        <v>8.4277456647398843</v>
      </c>
    </row>
    <row r="355" spans="1:14" ht="21" customHeight="1" thickTop="1" thickBot="1" x14ac:dyDescent="0.25">
      <c r="A355" s="820" t="s">
        <v>1</v>
      </c>
      <c r="B355" s="731" t="s">
        <v>468</v>
      </c>
      <c r="C355" s="64">
        <v>237</v>
      </c>
      <c r="D355" s="64">
        <v>190</v>
      </c>
      <c r="E355" s="64">
        <v>95</v>
      </c>
      <c r="F355" s="64">
        <v>5</v>
      </c>
      <c r="G355" s="64">
        <v>4</v>
      </c>
      <c r="H355" s="64">
        <v>26</v>
      </c>
      <c r="I355" s="64">
        <v>0</v>
      </c>
      <c r="J355" s="35">
        <f t="shared" si="18"/>
        <v>557</v>
      </c>
      <c r="K355" s="48">
        <f t="shared" si="14"/>
        <v>531</v>
      </c>
      <c r="L355" s="48">
        <f t="shared" si="15"/>
        <v>2244</v>
      </c>
      <c r="M355" s="49">
        <f t="shared" si="16"/>
        <v>4.2259887005649714</v>
      </c>
      <c r="N355" s="49">
        <f t="shared" si="17"/>
        <v>8.4519774011299429</v>
      </c>
    </row>
    <row r="356" spans="1:14" ht="21" customHeight="1" thickTop="1" thickBot="1" x14ac:dyDescent="0.25">
      <c r="A356" s="593" t="s">
        <v>469</v>
      </c>
      <c r="B356" s="593" t="s">
        <v>1</v>
      </c>
      <c r="C356" s="10">
        <v>968</v>
      </c>
      <c r="D356" s="48">
        <v>724</v>
      </c>
      <c r="E356" s="48">
        <v>370</v>
      </c>
      <c r="F356" s="48">
        <v>31</v>
      </c>
      <c r="G356" s="48">
        <v>23</v>
      </c>
      <c r="H356" s="48">
        <v>112</v>
      </c>
      <c r="I356" s="48">
        <v>0</v>
      </c>
      <c r="J356" s="48">
        <f t="shared" ref="J356" si="19">SUM(J352:J355)</f>
        <v>2228</v>
      </c>
      <c r="K356" s="48">
        <f t="shared" si="14"/>
        <v>2116</v>
      </c>
      <c r="L356" s="48">
        <f t="shared" si="15"/>
        <v>8931</v>
      </c>
      <c r="M356" s="49">
        <f t="shared" si="16"/>
        <v>4.2206994328922498</v>
      </c>
      <c r="N356" s="49">
        <f t="shared" si="17"/>
        <v>8.4413988657844996</v>
      </c>
    </row>
    <row r="357" spans="1:14" ht="21" customHeight="1" thickTop="1" thickBot="1" x14ac:dyDescent="0.25">
      <c r="A357" s="820" t="s">
        <v>1058</v>
      </c>
      <c r="B357" s="731" t="s">
        <v>1059</v>
      </c>
      <c r="C357" s="64">
        <v>257</v>
      </c>
      <c r="D357" s="64">
        <v>180</v>
      </c>
      <c r="E357" s="64">
        <v>83</v>
      </c>
      <c r="F357" s="64">
        <v>8</v>
      </c>
      <c r="G357" s="64">
        <v>5</v>
      </c>
      <c r="H357" s="64">
        <v>24</v>
      </c>
      <c r="I357" s="64">
        <v>0</v>
      </c>
      <c r="J357" s="35">
        <f t="shared" si="18"/>
        <v>557</v>
      </c>
      <c r="K357" s="48">
        <f t="shared" si="14"/>
        <v>533</v>
      </c>
      <c r="L357" s="48">
        <f t="shared" si="15"/>
        <v>2275</v>
      </c>
      <c r="M357" s="49">
        <f t="shared" si="16"/>
        <v>4.2682926829268295</v>
      </c>
      <c r="N357" s="49">
        <f t="shared" si="17"/>
        <v>8.536585365853659</v>
      </c>
    </row>
    <row r="358" spans="1:14" ht="21" customHeight="1" thickTop="1" thickBot="1" x14ac:dyDescent="0.25">
      <c r="A358" s="820" t="s">
        <v>1</v>
      </c>
      <c r="B358" s="731" t="s">
        <v>1060</v>
      </c>
      <c r="C358" s="64">
        <v>252</v>
      </c>
      <c r="D358" s="64">
        <v>178</v>
      </c>
      <c r="E358" s="64">
        <v>94</v>
      </c>
      <c r="F358" s="64">
        <v>4</v>
      </c>
      <c r="G358" s="64">
        <v>4</v>
      </c>
      <c r="H358" s="64">
        <v>25</v>
      </c>
      <c r="I358" s="64">
        <v>0</v>
      </c>
      <c r="J358" s="35">
        <f t="shared" si="18"/>
        <v>557</v>
      </c>
      <c r="K358" s="48">
        <f t="shared" si="14"/>
        <v>532</v>
      </c>
      <c r="L358" s="48">
        <f t="shared" si="15"/>
        <v>2266</v>
      </c>
      <c r="M358" s="49">
        <f t="shared" si="16"/>
        <v>4.2593984962406015</v>
      </c>
      <c r="N358" s="49">
        <f t="shared" si="17"/>
        <v>8.518796992481203</v>
      </c>
    </row>
    <row r="359" spans="1:14" ht="21" customHeight="1" thickTop="1" thickBot="1" x14ac:dyDescent="0.25">
      <c r="A359" s="820" t="s">
        <v>1</v>
      </c>
      <c r="B359" s="731" t="s">
        <v>1061</v>
      </c>
      <c r="C359" s="64">
        <v>261</v>
      </c>
      <c r="D359" s="64">
        <v>174</v>
      </c>
      <c r="E359" s="64">
        <v>86</v>
      </c>
      <c r="F359" s="64">
        <v>3</v>
      </c>
      <c r="G359" s="64">
        <v>8</v>
      </c>
      <c r="H359" s="64">
        <v>25</v>
      </c>
      <c r="I359" s="64">
        <v>0</v>
      </c>
      <c r="J359" s="35">
        <f t="shared" si="18"/>
        <v>557</v>
      </c>
      <c r="K359" s="48">
        <f t="shared" si="14"/>
        <v>532</v>
      </c>
      <c r="L359" s="48">
        <f t="shared" si="15"/>
        <v>2273</v>
      </c>
      <c r="M359" s="49">
        <f t="shared" si="16"/>
        <v>4.272556390977444</v>
      </c>
      <c r="N359" s="49">
        <f t="shared" si="17"/>
        <v>8.545112781954888</v>
      </c>
    </row>
    <row r="360" spans="1:14" ht="21" customHeight="1" thickTop="1" thickBot="1" x14ac:dyDescent="0.25">
      <c r="A360" s="820" t="s">
        <v>1</v>
      </c>
      <c r="B360" s="731" t="s">
        <v>1062</v>
      </c>
      <c r="C360" s="64">
        <v>249</v>
      </c>
      <c r="D360" s="64">
        <v>189</v>
      </c>
      <c r="E360" s="64">
        <v>86</v>
      </c>
      <c r="F360" s="64">
        <v>2</v>
      </c>
      <c r="G360" s="64">
        <v>6</v>
      </c>
      <c r="H360" s="64">
        <v>25</v>
      </c>
      <c r="I360" s="64">
        <v>0</v>
      </c>
      <c r="J360" s="35">
        <f t="shared" si="18"/>
        <v>557</v>
      </c>
      <c r="K360" s="48">
        <f t="shared" si="14"/>
        <v>532</v>
      </c>
      <c r="L360" s="48">
        <f t="shared" si="15"/>
        <v>2269</v>
      </c>
      <c r="M360" s="49">
        <f t="shared" si="16"/>
        <v>4.2650375939849621</v>
      </c>
      <c r="N360" s="49">
        <f t="shared" si="17"/>
        <v>8.5300751879699241</v>
      </c>
    </row>
    <row r="361" spans="1:14" ht="21" customHeight="1" thickTop="1" thickBot="1" x14ac:dyDescent="0.25">
      <c r="A361" s="593" t="s">
        <v>475</v>
      </c>
      <c r="B361" s="593" t="s">
        <v>1</v>
      </c>
      <c r="C361" s="10">
        <v>1019</v>
      </c>
      <c r="D361" s="48">
        <v>721</v>
      </c>
      <c r="E361" s="48">
        <v>349</v>
      </c>
      <c r="F361" s="48">
        <v>17</v>
      </c>
      <c r="G361" s="48">
        <v>23</v>
      </c>
      <c r="H361" s="48">
        <v>99</v>
      </c>
      <c r="I361" s="48">
        <v>0</v>
      </c>
      <c r="J361" s="48">
        <f t="shared" ref="J361" si="20">SUM(J357:J360)</f>
        <v>2228</v>
      </c>
      <c r="K361" s="48">
        <f t="shared" si="14"/>
        <v>2129</v>
      </c>
      <c r="L361" s="48">
        <f t="shared" si="15"/>
        <v>9083</v>
      </c>
      <c r="M361" s="49">
        <f t="shared" si="16"/>
        <v>4.266322217003288</v>
      </c>
      <c r="N361" s="49">
        <f t="shared" si="17"/>
        <v>8.5326444340065759</v>
      </c>
    </row>
    <row r="362" spans="1:14" ht="21" customHeight="1" thickTop="1" thickBot="1" x14ac:dyDescent="0.25">
      <c r="A362" s="820" t="s">
        <v>21</v>
      </c>
      <c r="B362" s="391" t="s">
        <v>470</v>
      </c>
      <c r="C362" s="64">
        <v>272</v>
      </c>
      <c r="D362" s="64">
        <v>182</v>
      </c>
      <c r="E362" s="64">
        <v>74</v>
      </c>
      <c r="F362" s="64">
        <v>4</v>
      </c>
      <c r="G362" s="64">
        <v>9</v>
      </c>
      <c r="H362" s="64">
        <v>16</v>
      </c>
      <c r="I362" s="64">
        <v>0</v>
      </c>
      <c r="J362" s="35">
        <f t="shared" si="18"/>
        <v>557</v>
      </c>
      <c r="K362" s="48">
        <f t="shared" si="14"/>
        <v>541</v>
      </c>
      <c r="L362" s="48">
        <f t="shared" si="15"/>
        <v>2327</v>
      </c>
      <c r="M362" s="49">
        <f t="shared" si="16"/>
        <v>4.3012939001848425</v>
      </c>
      <c r="N362" s="49">
        <f t="shared" si="17"/>
        <v>8.602587800369685</v>
      </c>
    </row>
    <row r="363" spans="1:14" s="388" customFormat="1" ht="21" customHeight="1" thickTop="1" thickBot="1" x14ac:dyDescent="0.25">
      <c r="A363" s="820"/>
      <c r="B363" s="391" t="s">
        <v>471</v>
      </c>
      <c r="C363" s="392">
        <v>269</v>
      </c>
      <c r="D363" s="392">
        <v>178</v>
      </c>
      <c r="E363" s="392">
        <v>78</v>
      </c>
      <c r="F363" s="392">
        <v>6</v>
      </c>
      <c r="G363" s="392">
        <v>7</v>
      </c>
      <c r="H363" s="392">
        <v>19</v>
      </c>
      <c r="I363" s="392">
        <v>0</v>
      </c>
      <c r="J363" s="385"/>
      <c r="K363" s="385"/>
      <c r="L363" s="385"/>
      <c r="M363" s="387"/>
      <c r="N363" s="387"/>
    </row>
    <row r="364" spans="1:14" s="388" customFormat="1" ht="21" customHeight="1" thickTop="1" thickBot="1" x14ac:dyDescent="0.25">
      <c r="A364" s="820"/>
      <c r="B364" s="391"/>
      <c r="C364" s="392">
        <v>281</v>
      </c>
      <c r="D364" s="392">
        <v>161</v>
      </c>
      <c r="E364" s="392">
        <v>85</v>
      </c>
      <c r="F364" s="392">
        <v>3</v>
      </c>
      <c r="G364" s="392">
        <v>8</v>
      </c>
      <c r="H364" s="392">
        <v>19</v>
      </c>
      <c r="I364" s="392">
        <v>0</v>
      </c>
      <c r="J364" s="385"/>
      <c r="K364" s="385"/>
      <c r="L364" s="385"/>
      <c r="M364" s="387"/>
      <c r="N364" s="387"/>
    </row>
    <row r="365" spans="1:14" s="388" customFormat="1" ht="21" customHeight="1" thickTop="1" thickBot="1" x14ac:dyDescent="0.25">
      <c r="A365" s="820"/>
      <c r="B365" s="391" t="s">
        <v>472</v>
      </c>
      <c r="C365" s="392">
        <v>268</v>
      </c>
      <c r="D365" s="392">
        <v>170</v>
      </c>
      <c r="E365" s="392">
        <v>90</v>
      </c>
      <c r="F365" s="392">
        <v>4</v>
      </c>
      <c r="G365" s="392">
        <v>7</v>
      </c>
      <c r="H365" s="392">
        <v>18</v>
      </c>
      <c r="I365" s="392">
        <v>0</v>
      </c>
      <c r="J365" s="385"/>
      <c r="K365" s="385"/>
      <c r="L365" s="385"/>
      <c r="M365" s="387"/>
      <c r="N365" s="387"/>
    </row>
    <row r="366" spans="1:14" ht="21" customHeight="1" thickTop="1" thickBot="1" x14ac:dyDescent="0.25">
      <c r="A366" s="820" t="s">
        <v>1</v>
      </c>
      <c r="B366" s="391" t="s">
        <v>473</v>
      </c>
      <c r="C366" s="64">
        <v>252</v>
      </c>
      <c r="D366" s="64">
        <v>189</v>
      </c>
      <c r="E366" s="64">
        <v>82</v>
      </c>
      <c r="F366" s="64">
        <v>7</v>
      </c>
      <c r="G366" s="64">
        <v>10</v>
      </c>
      <c r="H366" s="64">
        <v>17</v>
      </c>
      <c r="I366" s="64">
        <v>0</v>
      </c>
      <c r="J366" s="35">
        <f t="shared" si="18"/>
        <v>557</v>
      </c>
      <c r="K366" s="48">
        <f t="shared" si="14"/>
        <v>540</v>
      </c>
      <c r="L366" s="48">
        <f t="shared" si="15"/>
        <v>2286</v>
      </c>
      <c r="M366" s="49">
        <f t="shared" si="16"/>
        <v>4.2333333333333334</v>
      </c>
      <c r="N366" s="49">
        <f t="shared" si="17"/>
        <v>8.4666666666666668</v>
      </c>
    </row>
    <row r="367" spans="1:14" ht="21" customHeight="1" thickTop="1" thickBot="1" x14ac:dyDescent="0.25">
      <c r="A367" s="820" t="s">
        <v>1</v>
      </c>
      <c r="B367" s="391" t="s">
        <v>474</v>
      </c>
      <c r="C367" s="64">
        <v>267</v>
      </c>
      <c r="D367" s="64">
        <v>179</v>
      </c>
      <c r="E367" s="64">
        <v>78</v>
      </c>
      <c r="F367" s="64">
        <v>7</v>
      </c>
      <c r="G367" s="64">
        <v>7</v>
      </c>
      <c r="H367" s="64">
        <v>19</v>
      </c>
      <c r="I367" s="64">
        <v>0</v>
      </c>
      <c r="J367" s="35">
        <f t="shared" si="18"/>
        <v>557</v>
      </c>
      <c r="K367" s="48">
        <f t="shared" si="14"/>
        <v>538</v>
      </c>
      <c r="L367" s="48">
        <f t="shared" si="15"/>
        <v>2306</v>
      </c>
      <c r="M367" s="49">
        <f t="shared" si="16"/>
        <v>4.2862453531598517</v>
      </c>
      <c r="N367" s="49">
        <f t="shared" si="17"/>
        <v>8.5724907063197033</v>
      </c>
    </row>
    <row r="368" spans="1:14" s="388" customFormat="1" ht="21" customHeight="1" thickTop="1" thickBot="1" x14ac:dyDescent="0.25">
      <c r="A368" s="593" t="s">
        <v>479</v>
      </c>
      <c r="B368" s="593" t="s">
        <v>1</v>
      </c>
      <c r="C368" s="385">
        <v>1609</v>
      </c>
      <c r="D368" s="385">
        <v>1059</v>
      </c>
      <c r="E368" s="385">
        <v>487</v>
      </c>
      <c r="F368" s="385">
        <v>31</v>
      </c>
      <c r="G368" s="385">
        <v>48</v>
      </c>
      <c r="H368" s="385">
        <v>108</v>
      </c>
      <c r="I368" s="385">
        <v>0</v>
      </c>
      <c r="J368" s="385">
        <f t="shared" ref="J368" si="21">SUM(J361:J367)</f>
        <v>3899</v>
      </c>
      <c r="K368" s="385">
        <f t="shared" ref="K368" si="22">SUM(C368:G368)</f>
        <v>3234</v>
      </c>
      <c r="L368" s="385">
        <f t="shared" ref="L368" si="23">+C368*5+D368*4+E368*3+F368*2+G368*1</f>
        <v>13852</v>
      </c>
      <c r="M368" s="387">
        <f t="shared" ref="M368" si="24">+L368/K368</f>
        <v>4.2832405689548549</v>
      </c>
      <c r="N368" s="387">
        <f t="shared" ref="N368" si="25">+M368*2</f>
        <v>8.5664811379097099</v>
      </c>
    </row>
    <row r="369" spans="1:14" ht="21" customHeight="1" thickTop="1" thickBot="1" x14ac:dyDescent="0.25">
      <c r="A369" s="820" t="s">
        <v>22</v>
      </c>
      <c r="B369" s="391" t="s">
        <v>476</v>
      </c>
      <c r="C369" s="545">
        <v>255</v>
      </c>
      <c r="D369" s="545">
        <v>189</v>
      </c>
      <c r="E369" s="545">
        <v>78</v>
      </c>
      <c r="F369" s="545">
        <v>5</v>
      </c>
      <c r="G369" s="545">
        <v>7</v>
      </c>
      <c r="H369" s="545">
        <v>23</v>
      </c>
      <c r="I369" s="522">
        <v>0</v>
      </c>
      <c r="J369" s="385">
        <f t="shared" ref="J369:J371" si="26">SUM(C369:I369)</f>
        <v>557</v>
      </c>
      <c r="K369" s="385">
        <f t="shared" ref="K369:K371" si="27">SUM(C369:G369)</f>
        <v>534</v>
      </c>
      <c r="L369" s="385">
        <f t="shared" ref="L369:L371" si="28">+C369*5+D369*4+E369*3+F369*2+G369*1</f>
        <v>2282</v>
      </c>
      <c r="M369" s="387">
        <f t="shared" ref="M369:M371" si="29">+L369/K369</f>
        <v>4.2734082397003741</v>
      </c>
      <c r="N369" s="387">
        <f t="shared" ref="N369:N371" si="30">+M369*2</f>
        <v>8.5468164794007482</v>
      </c>
    </row>
    <row r="370" spans="1:14" ht="21" customHeight="1" thickTop="1" thickBot="1" x14ac:dyDescent="0.25">
      <c r="A370" s="820" t="s">
        <v>1</v>
      </c>
      <c r="B370" s="391" t="s">
        <v>477</v>
      </c>
      <c r="C370" s="545">
        <v>258</v>
      </c>
      <c r="D370" s="545">
        <v>186</v>
      </c>
      <c r="E370" s="545">
        <v>79</v>
      </c>
      <c r="F370" s="545">
        <v>3</v>
      </c>
      <c r="G370" s="545">
        <v>7</v>
      </c>
      <c r="H370" s="545">
        <v>24</v>
      </c>
      <c r="I370" s="522">
        <v>0</v>
      </c>
      <c r="J370" s="385">
        <f t="shared" si="26"/>
        <v>557</v>
      </c>
      <c r="K370" s="385">
        <f t="shared" si="27"/>
        <v>533</v>
      </c>
      <c r="L370" s="385">
        <f t="shared" si="28"/>
        <v>2284</v>
      </c>
      <c r="M370" s="387">
        <f t="shared" si="29"/>
        <v>4.2851782363977486</v>
      </c>
      <c r="N370" s="387">
        <f t="shared" si="30"/>
        <v>8.5703564727954973</v>
      </c>
    </row>
    <row r="371" spans="1:14" ht="14.25" thickTop="1" thickBot="1" x14ac:dyDescent="0.25">
      <c r="A371" s="820" t="s">
        <v>1</v>
      </c>
      <c r="B371" s="391" t="s">
        <v>478</v>
      </c>
      <c r="C371" s="545">
        <v>271</v>
      </c>
      <c r="D371" s="545">
        <v>178</v>
      </c>
      <c r="E371" s="545">
        <v>73</v>
      </c>
      <c r="F371" s="545">
        <v>4</v>
      </c>
      <c r="G371" s="545">
        <v>8</v>
      </c>
      <c r="H371" s="545">
        <v>23</v>
      </c>
      <c r="I371" s="522">
        <v>0</v>
      </c>
      <c r="J371" s="385">
        <f t="shared" si="26"/>
        <v>557</v>
      </c>
      <c r="K371" s="385">
        <f t="shared" si="27"/>
        <v>534</v>
      </c>
      <c r="L371" s="385">
        <f t="shared" si="28"/>
        <v>2302</v>
      </c>
      <c r="M371" s="387">
        <f t="shared" si="29"/>
        <v>4.3108614232209739</v>
      </c>
      <c r="N371" s="387">
        <f t="shared" si="30"/>
        <v>8.6217228464419478</v>
      </c>
    </row>
    <row r="372" spans="1:14" ht="14.25" thickTop="1" thickBot="1" x14ac:dyDescent="0.25">
      <c r="A372" s="593" t="s">
        <v>1057</v>
      </c>
      <c r="B372" s="593" t="s">
        <v>1</v>
      </c>
      <c r="C372" s="10">
        <f t="shared" ref="C372:J372" si="31">SUM(C362:C367)</f>
        <v>1609</v>
      </c>
      <c r="D372" s="48">
        <f t="shared" si="31"/>
        <v>1059</v>
      </c>
      <c r="E372" s="48">
        <f t="shared" si="31"/>
        <v>487</v>
      </c>
      <c r="F372" s="48">
        <f t="shared" si="31"/>
        <v>31</v>
      </c>
      <c r="G372" s="48">
        <f t="shared" si="31"/>
        <v>48</v>
      </c>
      <c r="H372" s="48">
        <f t="shared" si="31"/>
        <v>108</v>
      </c>
      <c r="I372" s="48">
        <f t="shared" si="31"/>
        <v>0</v>
      </c>
      <c r="J372" s="48">
        <f t="shared" si="31"/>
        <v>1671</v>
      </c>
      <c r="K372" s="48">
        <f t="shared" si="14"/>
        <v>3234</v>
      </c>
      <c r="L372" s="48">
        <f t="shared" si="15"/>
        <v>13852</v>
      </c>
      <c r="M372" s="49">
        <f t="shared" si="16"/>
        <v>4.2832405689548549</v>
      </c>
      <c r="N372" s="49">
        <f t="shared" si="17"/>
        <v>8.5664811379097099</v>
      </c>
    </row>
    <row r="373" spans="1:14" ht="14.25" thickTop="1" thickBot="1" x14ac:dyDescent="0.25">
      <c r="A373" s="808" t="s">
        <v>168</v>
      </c>
      <c r="B373" s="808" t="s">
        <v>1</v>
      </c>
      <c r="C373" s="65">
        <f>+C372+C361+C356+C351+C342+C333+C327+C321+C316+C308+C303+C295+C290</f>
        <v>18278</v>
      </c>
      <c r="D373" s="65">
        <f t="shared" ref="D373:I373" si="32">+D372+D361+D356+D351+D342+D333+D327+D321+D316+D308+D303+D295+D290</f>
        <v>12276</v>
      </c>
      <c r="E373" s="65">
        <f t="shared" si="32"/>
        <v>5727</v>
      </c>
      <c r="F373" s="65">
        <f t="shared" si="32"/>
        <v>391</v>
      </c>
      <c r="G373" s="65">
        <f t="shared" si="32"/>
        <v>400</v>
      </c>
      <c r="H373" s="65">
        <f t="shared" si="32"/>
        <v>1918</v>
      </c>
      <c r="I373" s="65">
        <f t="shared" si="32"/>
        <v>0</v>
      </c>
      <c r="J373" s="63">
        <f t="shared" si="18"/>
        <v>38990</v>
      </c>
      <c r="K373" s="63">
        <f t="shared" si="14"/>
        <v>37072</v>
      </c>
      <c r="L373" s="63">
        <f t="shared" si="15"/>
        <v>158857</v>
      </c>
      <c r="M373" s="49">
        <f t="shared" si="16"/>
        <v>4.2850938713854125</v>
      </c>
      <c r="N373" s="49">
        <f t="shared" si="17"/>
        <v>8.5701877427708251</v>
      </c>
    </row>
    <row r="374" spans="1:14" ht="13.5" thickTop="1" x14ac:dyDescent="0.2"/>
    <row r="376" spans="1:14" x14ac:dyDescent="0.2">
      <c r="A376" s="606" t="s">
        <v>480</v>
      </c>
      <c r="B376" s="606" t="s">
        <v>1</v>
      </c>
      <c r="C376" s="606" t="s">
        <v>1</v>
      </c>
      <c r="D376" s="606" t="s">
        <v>1</v>
      </c>
    </row>
    <row r="377" spans="1:14" ht="13.5" thickBot="1" x14ac:dyDescent="0.25">
      <c r="A377" s="606" t="s">
        <v>481</v>
      </c>
      <c r="B377" s="606" t="s">
        <v>1</v>
      </c>
      <c r="C377" s="606" t="s">
        <v>1</v>
      </c>
      <c r="D377" s="606" t="s">
        <v>1</v>
      </c>
    </row>
    <row r="378" spans="1:14" ht="14.25" thickTop="1" thickBot="1" x14ac:dyDescent="0.25">
      <c r="A378" s="593" t="s">
        <v>115</v>
      </c>
      <c r="B378" s="593" t="s">
        <v>391</v>
      </c>
      <c r="C378" s="593" t="s">
        <v>482</v>
      </c>
      <c r="D378" s="593" t="s">
        <v>1</v>
      </c>
    </row>
    <row r="379" spans="1:14" ht="14.25" thickTop="1" thickBot="1" x14ac:dyDescent="0.25">
      <c r="A379" s="593" t="s">
        <v>1</v>
      </c>
      <c r="B379" s="593" t="s">
        <v>1</v>
      </c>
      <c r="C379" s="10" t="s">
        <v>483</v>
      </c>
      <c r="D379" s="10" t="s">
        <v>484</v>
      </c>
    </row>
    <row r="380" spans="1:14" ht="14.25" thickTop="1" thickBot="1" x14ac:dyDescent="0.25">
      <c r="A380" s="10" t="s">
        <v>0</v>
      </c>
      <c r="B380" s="10" t="s">
        <v>8</v>
      </c>
      <c r="C380" s="49">
        <f>+M290</f>
        <v>4.3503579952267302</v>
      </c>
      <c r="D380" s="387">
        <f>+N290</f>
        <v>8.7007159904534603</v>
      </c>
    </row>
    <row r="381" spans="1:14" ht="14.25" thickTop="1" thickBot="1" x14ac:dyDescent="0.25">
      <c r="A381" s="10" t="s">
        <v>90</v>
      </c>
      <c r="B381" s="10" t="s">
        <v>9</v>
      </c>
      <c r="C381" s="49">
        <f>+M295</f>
        <v>4.2680019074868865</v>
      </c>
      <c r="D381" s="387">
        <f>+N295</f>
        <v>8.5360038149737729</v>
      </c>
    </row>
    <row r="382" spans="1:14" ht="14.25" thickTop="1" thickBot="1" x14ac:dyDescent="0.25">
      <c r="A382" s="10" t="s">
        <v>91</v>
      </c>
      <c r="B382" s="10" t="s">
        <v>10</v>
      </c>
      <c r="C382" s="49">
        <f>+M303</f>
        <v>4.3236088600756348</v>
      </c>
      <c r="D382" s="387">
        <f>+N303</f>
        <v>8.6472177201512697</v>
      </c>
    </row>
    <row r="383" spans="1:14" ht="14.25" thickTop="1" thickBot="1" x14ac:dyDescent="0.25">
      <c r="A383" s="10" t="s">
        <v>92</v>
      </c>
      <c r="B383" s="10" t="s">
        <v>11</v>
      </c>
      <c r="C383" s="49">
        <f>+M308</f>
        <v>4.231953801732435</v>
      </c>
      <c r="D383" s="387">
        <f>+N308</f>
        <v>8.4639076034648699</v>
      </c>
    </row>
    <row r="384" spans="1:14" ht="14.25" thickTop="1" thickBot="1" x14ac:dyDescent="0.25">
      <c r="A384" s="10" t="s">
        <v>93</v>
      </c>
      <c r="B384" s="10" t="s">
        <v>12</v>
      </c>
      <c r="C384" s="49">
        <f>+M316</f>
        <v>4.3374801482265752</v>
      </c>
      <c r="D384" s="387">
        <f>+N316</f>
        <v>8.6749602964531505</v>
      </c>
    </row>
    <row r="385" spans="1:11" ht="14.25" thickTop="1" thickBot="1" x14ac:dyDescent="0.25">
      <c r="A385" s="10" t="s">
        <v>94</v>
      </c>
      <c r="B385" s="10" t="s">
        <v>13</v>
      </c>
      <c r="C385" s="49">
        <f>+M321</f>
        <v>4.3468910705937356</v>
      </c>
      <c r="D385" s="387">
        <f>+N321</f>
        <v>8.6937821411874712</v>
      </c>
    </row>
    <row r="386" spans="1:11" ht="14.25" thickTop="1" thickBot="1" x14ac:dyDescent="0.25">
      <c r="A386" s="10" t="s">
        <v>95</v>
      </c>
      <c r="B386" s="10" t="s">
        <v>14</v>
      </c>
      <c r="C386" s="49">
        <f>+M327</f>
        <v>4.2241979126401237</v>
      </c>
      <c r="D386" s="387">
        <f>+N327</f>
        <v>8.4483958252802474</v>
      </c>
    </row>
    <row r="387" spans="1:11" ht="14.25" thickTop="1" thickBot="1" x14ac:dyDescent="0.25">
      <c r="A387" s="10" t="s">
        <v>123</v>
      </c>
      <c r="B387" s="10" t="s">
        <v>15</v>
      </c>
      <c r="C387" s="49">
        <f>+M333</f>
        <v>4.3626126126126126</v>
      </c>
      <c r="D387" s="387">
        <f>+N333</f>
        <v>8.7252252252252251</v>
      </c>
    </row>
    <row r="388" spans="1:11" ht="14.25" thickTop="1" thickBot="1" x14ac:dyDescent="0.25">
      <c r="A388" s="10" t="s">
        <v>122</v>
      </c>
      <c r="B388" s="10" t="s">
        <v>16</v>
      </c>
      <c r="C388" s="49">
        <f>+M342</f>
        <v>4.2725347140503649</v>
      </c>
      <c r="D388" s="387">
        <f>+N342</f>
        <v>8.5450694281007298</v>
      </c>
    </row>
    <row r="389" spans="1:11" ht="14.25" thickTop="1" thickBot="1" x14ac:dyDescent="0.25">
      <c r="A389" s="10" t="s">
        <v>124</v>
      </c>
      <c r="B389" s="10" t="s">
        <v>17</v>
      </c>
      <c r="C389" s="49">
        <f>+M351</f>
        <v>4.219314938154139</v>
      </c>
      <c r="D389" s="387">
        <f>+N351</f>
        <v>8.4386298763082781</v>
      </c>
    </row>
    <row r="390" spans="1:11" ht="14.25" thickTop="1" thickBot="1" x14ac:dyDescent="0.25">
      <c r="A390" s="10" t="s">
        <v>125</v>
      </c>
      <c r="B390" s="10" t="s">
        <v>18</v>
      </c>
      <c r="C390" s="387">
        <f>+M356</f>
        <v>4.2206994328922498</v>
      </c>
      <c r="D390" s="387">
        <f>+N356</f>
        <v>8.4413988657844996</v>
      </c>
    </row>
    <row r="391" spans="1:11" s="388" customFormat="1" ht="14.25" thickTop="1" thickBot="1" x14ac:dyDescent="0.25">
      <c r="A391" s="385">
        <v>12</v>
      </c>
      <c r="B391" s="385" t="s">
        <v>1063</v>
      </c>
      <c r="C391" s="387">
        <f>+M361</f>
        <v>4.266322217003288</v>
      </c>
      <c r="D391" s="387">
        <f>+N361</f>
        <v>8.5326444340065759</v>
      </c>
    </row>
    <row r="392" spans="1:11" ht="14.25" thickTop="1" thickBot="1" x14ac:dyDescent="0.25">
      <c r="A392" s="10">
        <v>13</v>
      </c>
      <c r="B392" s="10" t="s">
        <v>21</v>
      </c>
      <c r="C392" s="387">
        <f>+M368</f>
        <v>4.2832405689548549</v>
      </c>
      <c r="D392" s="387">
        <f>+N368</f>
        <v>8.5664811379097099</v>
      </c>
    </row>
    <row r="393" spans="1:11" ht="14.25" thickTop="1" thickBot="1" x14ac:dyDescent="0.25">
      <c r="A393" s="10">
        <v>14</v>
      </c>
      <c r="B393" s="10" t="s">
        <v>22</v>
      </c>
      <c r="C393" s="387">
        <f>+M372</f>
        <v>4.2832405689548549</v>
      </c>
      <c r="D393" s="387">
        <f>+N372</f>
        <v>8.5664811379097099</v>
      </c>
    </row>
    <row r="394" spans="1:11" ht="14.25" thickTop="1" thickBot="1" x14ac:dyDescent="0.25">
      <c r="A394" s="593" t="s">
        <v>396</v>
      </c>
      <c r="B394" s="593" t="s">
        <v>1</v>
      </c>
      <c r="C394" s="387">
        <f>+M373</f>
        <v>4.2850938713854125</v>
      </c>
      <c r="D394" s="387">
        <f>+N373</f>
        <v>8.5701877427708251</v>
      </c>
    </row>
    <row r="395" spans="1:11" ht="13.5" thickTop="1" x14ac:dyDescent="0.2"/>
    <row r="397" spans="1:11" ht="13.5" customHeight="1" x14ac:dyDescent="0.25">
      <c r="A397" s="1" t="s">
        <v>485</v>
      </c>
    </row>
    <row r="398" spans="1:11" ht="57" customHeight="1" x14ac:dyDescent="0.25">
      <c r="A398" s="797" t="s">
        <v>486</v>
      </c>
      <c r="B398" s="797" t="s">
        <v>1</v>
      </c>
      <c r="C398" s="797" t="s">
        <v>1</v>
      </c>
      <c r="D398" s="797" t="s">
        <v>1</v>
      </c>
      <c r="E398" s="797" t="s">
        <v>1</v>
      </c>
      <c r="F398" s="797" t="s">
        <v>1</v>
      </c>
    </row>
    <row r="399" spans="1:11" x14ac:dyDescent="0.2">
      <c r="A399" s="606" t="s">
        <v>487</v>
      </c>
      <c r="B399" s="606" t="s">
        <v>1</v>
      </c>
      <c r="C399" s="606" t="s">
        <v>1</v>
      </c>
      <c r="D399" s="606" t="s">
        <v>1</v>
      </c>
      <c r="E399" s="606" t="s">
        <v>1</v>
      </c>
      <c r="F399" s="606" t="s">
        <v>1</v>
      </c>
      <c r="G399" s="606" t="s">
        <v>1</v>
      </c>
      <c r="H399" s="606" t="s">
        <v>1</v>
      </c>
      <c r="I399" s="606" t="s">
        <v>1</v>
      </c>
      <c r="J399" s="606" t="s">
        <v>1</v>
      </c>
      <c r="K399" s="606" t="s">
        <v>1</v>
      </c>
    </row>
    <row r="400" spans="1:11" ht="13.5" thickBot="1" x14ac:dyDescent="0.25">
      <c r="A400" s="607" t="s">
        <v>979</v>
      </c>
      <c r="B400" s="607"/>
      <c r="C400" s="607"/>
      <c r="D400" s="607"/>
      <c r="E400" s="607"/>
      <c r="F400" s="607"/>
      <c r="G400" s="607"/>
      <c r="H400" s="607"/>
      <c r="I400" s="607"/>
      <c r="J400" s="607"/>
      <c r="K400" s="92"/>
    </row>
    <row r="401" spans="1:10" ht="37.5" thickTop="1" thickBot="1" x14ac:dyDescent="0.25">
      <c r="A401" s="593" t="s">
        <v>189</v>
      </c>
      <c r="B401" s="593" t="s">
        <v>947</v>
      </c>
      <c r="C401" s="593" t="s">
        <v>1</v>
      </c>
      <c r="D401" s="593" t="s">
        <v>1</v>
      </c>
      <c r="E401" s="593" t="s">
        <v>488</v>
      </c>
      <c r="F401" s="593" t="s">
        <v>489</v>
      </c>
      <c r="G401" s="10" t="s">
        <v>490</v>
      </c>
      <c r="H401" s="10" t="s">
        <v>491</v>
      </c>
      <c r="I401" s="10" t="s">
        <v>492</v>
      </c>
      <c r="J401" s="593" t="s">
        <v>493</v>
      </c>
    </row>
    <row r="402" spans="1:10" ht="13.5" thickTop="1" x14ac:dyDescent="0.2">
      <c r="A402" s="4" t="s">
        <v>0</v>
      </c>
      <c r="B402" s="731" t="s">
        <v>1131</v>
      </c>
      <c r="C402" s="731"/>
      <c r="D402" s="731"/>
      <c r="E402" s="524">
        <v>230</v>
      </c>
      <c r="F402" s="524">
        <v>230</v>
      </c>
      <c r="G402" s="536">
        <v>1</v>
      </c>
      <c r="H402" s="524">
        <v>2013</v>
      </c>
      <c r="I402" s="524">
        <v>2016</v>
      </c>
      <c r="J402" s="524">
        <v>2019</v>
      </c>
    </row>
    <row r="403" spans="1:10" x14ac:dyDescent="0.2">
      <c r="A403" s="4" t="s">
        <v>90</v>
      </c>
      <c r="B403" s="731"/>
      <c r="C403" s="731"/>
      <c r="D403" s="731"/>
      <c r="E403" s="4"/>
      <c r="F403" s="122"/>
      <c r="G403" s="64"/>
      <c r="H403" s="4"/>
      <c r="I403" s="4"/>
      <c r="J403" s="4"/>
    </row>
    <row r="404" spans="1:10" x14ac:dyDescent="0.2">
      <c r="A404" s="4" t="s">
        <v>91</v>
      </c>
      <c r="B404" s="731"/>
      <c r="C404" s="731"/>
      <c r="D404" s="731"/>
      <c r="E404" s="4"/>
      <c r="F404" s="122"/>
      <c r="G404" s="64"/>
      <c r="H404" s="4"/>
      <c r="I404" s="4"/>
      <c r="J404" s="4"/>
    </row>
    <row r="405" spans="1:10" x14ac:dyDescent="0.2">
      <c r="A405" s="4" t="s">
        <v>92</v>
      </c>
      <c r="B405" s="731"/>
      <c r="C405" s="731"/>
      <c r="D405" s="731"/>
      <c r="E405" s="4"/>
      <c r="F405" s="122"/>
      <c r="G405" s="4"/>
      <c r="H405" s="4"/>
      <c r="I405" s="4"/>
      <c r="J405" s="4"/>
    </row>
    <row r="406" spans="1:10" x14ac:dyDescent="0.2">
      <c r="A406" s="4" t="s">
        <v>93</v>
      </c>
      <c r="B406" s="731"/>
      <c r="C406" s="731"/>
      <c r="D406" s="731"/>
      <c r="E406" s="4"/>
      <c r="F406" s="122"/>
      <c r="G406" s="4"/>
      <c r="H406" s="4"/>
      <c r="I406" s="4"/>
      <c r="J406" s="4"/>
    </row>
    <row r="407" spans="1:10" x14ac:dyDescent="0.2">
      <c r="A407" s="4" t="s">
        <v>94</v>
      </c>
      <c r="B407" s="731"/>
      <c r="C407" s="731"/>
      <c r="D407" s="731"/>
      <c r="E407" s="4"/>
      <c r="F407" s="4"/>
      <c r="G407" s="4"/>
      <c r="H407" s="4"/>
      <c r="I407" s="4"/>
      <c r="J407" s="4"/>
    </row>
    <row r="408" spans="1:10" x14ac:dyDescent="0.2">
      <c r="A408" s="4" t="s">
        <v>95</v>
      </c>
      <c r="B408" s="731"/>
      <c r="C408" s="731"/>
      <c r="D408" s="731"/>
      <c r="E408" s="4"/>
      <c r="F408" s="64"/>
      <c r="G408" s="64"/>
      <c r="H408" s="4"/>
      <c r="I408" s="4"/>
      <c r="J408" s="4"/>
    </row>
    <row r="409" spans="1:10" x14ac:dyDescent="0.2">
      <c r="A409" s="4" t="s">
        <v>123</v>
      </c>
      <c r="B409" s="731"/>
      <c r="C409" s="731"/>
      <c r="D409" s="731"/>
      <c r="E409" s="4"/>
      <c r="F409" s="64"/>
      <c r="G409" s="64"/>
      <c r="H409" s="4"/>
      <c r="I409" s="4"/>
      <c r="J409" s="4"/>
    </row>
    <row r="410" spans="1:10" x14ac:dyDescent="0.2">
      <c r="A410" s="4" t="s">
        <v>122</v>
      </c>
      <c r="B410" s="731"/>
      <c r="C410" s="731"/>
      <c r="D410" s="731"/>
      <c r="E410" s="4"/>
      <c r="F410" s="4"/>
      <c r="G410" s="4"/>
      <c r="H410" s="4"/>
      <c r="I410" s="4"/>
      <c r="J410" s="4"/>
    </row>
    <row r="411" spans="1:10" x14ac:dyDescent="0.2">
      <c r="A411" s="4" t="s">
        <v>124</v>
      </c>
      <c r="B411" s="731"/>
      <c r="C411" s="731"/>
      <c r="D411" s="731"/>
      <c r="E411" s="4"/>
      <c r="F411" s="4"/>
      <c r="G411" s="4"/>
      <c r="H411" s="4"/>
      <c r="I411" s="4"/>
      <c r="J411" s="4"/>
    </row>
    <row r="412" spans="1:10" x14ac:dyDescent="0.2">
      <c r="A412" s="4" t="s">
        <v>125</v>
      </c>
      <c r="B412" s="731"/>
      <c r="C412" s="731"/>
      <c r="D412" s="731"/>
      <c r="E412" s="4"/>
      <c r="F412" s="4"/>
      <c r="G412" s="4"/>
      <c r="H412" s="4"/>
      <c r="I412" s="4"/>
      <c r="J412" s="4"/>
    </row>
    <row r="413" spans="1:10" x14ac:dyDescent="0.2">
      <c r="A413" s="4" t="s">
        <v>68</v>
      </c>
      <c r="B413" s="731"/>
      <c r="C413" s="731"/>
      <c r="D413" s="731"/>
      <c r="E413" s="4"/>
      <c r="F413" s="4"/>
      <c r="G413" s="4"/>
      <c r="H413" s="4"/>
      <c r="I413" s="4"/>
      <c r="J413" s="4"/>
    </row>
    <row r="414" spans="1:10" ht="13.5" thickBot="1" x14ac:dyDescent="0.25">
      <c r="A414" s="4" t="s">
        <v>126</v>
      </c>
      <c r="B414" s="731"/>
      <c r="C414" s="731"/>
      <c r="D414" s="731"/>
      <c r="E414" s="4"/>
      <c r="F414" s="64"/>
      <c r="G414" s="64"/>
      <c r="H414" s="55"/>
      <c r="I414" s="55"/>
      <c r="J414" s="55"/>
    </row>
    <row r="415" spans="1:10" ht="14.25" thickTop="1" thickBot="1" x14ac:dyDescent="0.25">
      <c r="A415" s="593" t="s">
        <v>20</v>
      </c>
      <c r="B415" s="593" t="s">
        <v>195</v>
      </c>
      <c r="C415" s="593" t="s">
        <v>1</v>
      </c>
      <c r="D415" s="593" t="s">
        <v>1</v>
      </c>
      <c r="E415" s="709">
        <f>SUM(E402:E414)</f>
        <v>230</v>
      </c>
      <c r="F415" s="50">
        <f>SUM(F402:F414)</f>
        <v>230</v>
      </c>
      <c r="G415" s="50">
        <f>SUM(G402:G414)</f>
        <v>1</v>
      </c>
      <c r="H415" s="641"/>
      <c r="I415" s="642"/>
      <c r="J415" s="643"/>
    </row>
    <row r="416" spans="1:10" ht="14.25" thickTop="1" thickBot="1" x14ac:dyDescent="0.25">
      <c r="A416" s="593" t="s">
        <v>20</v>
      </c>
      <c r="B416" s="593" t="s">
        <v>494</v>
      </c>
      <c r="C416" s="593" t="s">
        <v>1</v>
      </c>
      <c r="D416" s="593" t="s">
        <v>1</v>
      </c>
      <c r="E416" s="54"/>
      <c r="F416" s="593" t="s">
        <v>495</v>
      </c>
      <c r="G416" s="593" t="s">
        <v>496</v>
      </c>
      <c r="H416" s="848"/>
      <c r="I416" s="849"/>
      <c r="J416" s="850"/>
    </row>
    <row r="417" spans="1:11" ht="13.5" customHeight="1" thickTop="1" thickBot="1" x14ac:dyDescent="0.25">
      <c r="A417" s="593" t="s">
        <v>20</v>
      </c>
      <c r="B417" s="593" t="s">
        <v>20</v>
      </c>
      <c r="C417" s="593" t="s">
        <v>1</v>
      </c>
      <c r="D417" s="593" t="s">
        <v>1</v>
      </c>
      <c r="E417" s="54"/>
      <c r="F417" s="677">
        <f>+F415/E415*100</f>
        <v>100</v>
      </c>
      <c r="G417" s="677">
        <f>+G415/A414*100</f>
        <v>7.6923076923076925</v>
      </c>
      <c r="H417" s="644"/>
      <c r="I417" s="645"/>
      <c r="J417" s="646"/>
    </row>
    <row r="418" spans="1:11" ht="53.25" customHeight="1" thickTop="1" x14ac:dyDescent="0.2"/>
    <row r="419" spans="1:11" x14ac:dyDescent="0.2">
      <c r="A419" s="606" t="s">
        <v>497</v>
      </c>
      <c r="B419" s="606" t="s">
        <v>1</v>
      </c>
      <c r="C419" s="606" t="s">
        <v>1</v>
      </c>
      <c r="D419" s="606" t="s">
        <v>1</v>
      </c>
      <c r="E419" s="606" t="s">
        <v>1</v>
      </c>
      <c r="F419" s="606" t="s">
        <v>1</v>
      </c>
      <c r="G419" s="606" t="s">
        <v>1</v>
      </c>
      <c r="H419" s="606" t="s">
        <v>1</v>
      </c>
      <c r="I419" s="606" t="s">
        <v>1</v>
      </c>
      <c r="J419" s="606" t="s">
        <v>1</v>
      </c>
      <c r="K419" s="606" t="s">
        <v>1</v>
      </c>
    </row>
    <row r="420" spans="1:11" ht="13.5" thickBot="1" x14ac:dyDescent="0.25">
      <c r="A420" s="607" t="s">
        <v>980</v>
      </c>
      <c r="B420" s="607"/>
      <c r="C420" s="607"/>
      <c r="D420" s="607"/>
      <c r="E420" s="607"/>
      <c r="F420" s="607"/>
      <c r="G420" s="607"/>
      <c r="H420" s="607"/>
      <c r="I420" s="607"/>
      <c r="J420" s="607"/>
      <c r="K420" s="92"/>
    </row>
    <row r="421" spans="1:11" ht="37.5" thickTop="1" thickBot="1" x14ac:dyDescent="0.25">
      <c r="A421" s="593" t="s">
        <v>189</v>
      </c>
      <c r="B421" s="593" t="s">
        <v>948</v>
      </c>
      <c r="C421" s="593" t="s">
        <v>1</v>
      </c>
      <c r="D421" s="593" t="s">
        <v>1</v>
      </c>
      <c r="E421" s="593" t="s">
        <v>488</v>
      </c>
      <c r="F421" s="593" t="s">
        <v>489</v>
      </c>
      <c r="G421" s="10" t="s">
        <v>490</v>
      </c>
      <c r="H421" s="73" t="s">
        <v>491</v>
      </c>
      <c r="I421" s="73" t="s">
        <v>492</v>
      </c>
      <c r="J421" s="593" t="s">
        <v>493</v>
      </c>
    </row>
    <row r="422" spans="1:11" ht="13.5" thickTop="1" x14ac:dyDescent="0.2">
      <c r="A422" s="56">
        <v>1</v>
      </c>
      <c r="B422" s="731"/>
      <c r="C422" s="731"/>
      <c r="D422" s="731"/>
      <c r="E422" s="4"/>
      <c r="F422" s="4"/>
      <c r="G422" s="4"/>
      <c r="H422" s="75"/>
      <c r="I422" s="75"/>
      <c r="J422" s="76"/>
    </row>
    <row r="423" spans="1:11" x14ac:dyDescent="0.2">
      <c r="A423" s="57">
        <v>2</v>
      </c>
      <c r="B423" s="731"/>
      <c r="C423" s="731"/>
      <c r="D423" s="731"/>
      <c r="E423" s="4"/>
      <c r="F423" s="4"/>
      <c r="G423" s="4"/>
      <c r="H423" s="75"/>
      <c r="I423" s="75"/>
      <c r="J423" s="76"/>
    </row>
    <row r="424" spans="1:11" x14ac:dyDescent="0.2">
      <c r="A424" s="57">
        <v>3</v>
      </c>
      <c r="B424" s="731"/>
      <c r="C424" s="731"/>
      <c r="D424" s="731"/>
      <c r="E424" s="4"/>
      <c r="F424" s="4"/>
      <c r="G424" s="4"/>
      <c r="H424" s="75"/>
      <c r="I424" s="75"/>
      <c r="J424" s="76"/>
    </row>
    <row r="425" spans="1:11" ht="13.5" thickBot="1" x14ac:dyDescent="0.25">
      <c r="A425" s="53">
        <v>4</v>
      </c>
      <c r="B425" s="731"/>
      <c r="C425" s="731"/>
      <c r="D425" s="731"/>
      <c r="E425" s="4"/>
      <c r="F425" s="4"/>
      <c r="G425" s="4"/>
      <c r="H425" s="55"/>
      <c r="I425" s="55"/>
      <c r="J425" s="107"/>
    </row>
    <row r="426" spans="1:11" ht="14.25" thickTop="1" thickBot="1" x14ac:dyDescent="0.25">
      <c r="A426" s="593" t="s">
        <v>20</v>
      </c>
      <c r="B426" s="593" t="s">
        <v>195</v>
      </c>
      <c r="C426" s="593" t="s">
        <v>1</v>
      </c>
      <c r="D426" s="593" t="s">
        <v>1</v>
      </c>
      <c r="E426" s="593">
        <f>SUM(E422:E425)</f>
        <v>0</v>
      </c>
      <c r="F426" s="48">
        <f>SUM(F422:F425)</f>
        <v>0</v>
      </c>
      <c r="G426" s="48">
        <f>SUM(G422:G425)</f>
        <v>0</v>
      </c>
      <c r="H426" s="641"/>
      <c r="I426" s="642"/>
      <c r="J426" s="643"/>
    </row>
    <row r="427" spans="1:11" ht="14.25" thickTop="1" thickBot="1" x14ac:dyDescent="0.25">
      <c r="A427" s="593" t="s">
        <v>20</v>
      </c>
      <c r="B427" s="593" t="s">
        <v>494</v>
      </c>
      <c r="C427" s="593" t="s">
        <v>1</v>
      </c>
      <c r="D427" s="593" t="s">
        <v>1</v>
      </c>
      <c r="E427" s="54"/>
      <c r="F427" s="593" t="s">
        <v>495</v>
      </c>
      <c r="G427" s="593" t="s">
        <v>496</v>
      </c>
      <c r="H427" s="848"/>
      <c r="I427" s="849"/>
      <c r="J427" s="850"/>
    </row>
    <row r="428" spans="1:11" ht="14.25" thickTop="1" thickBot="1" x14ac:dyDescent="0.25">
      <c r="A428" s="593" t="s">
        <v>20</v>
      </c>
      <c r="B428" s="593" t="s">
        <v>20</v>
      </c>
      <c r="C428" s="593" t="s">
        <v>1</v>
      </c>
      <c r="D428" s="593" t="s">
        <v>1</v>
      </c>
      <c r="E428" s="54"/>
      <c r="F428" s="677" t="e">
        <f>+F426/E426*100</f>
        <v>#DIV/0!</v>
      </c>
      <c r="G428" s="677" t="e">
        <f>+G426/E426*100</f>
        <v>#DIV/0!</v>
      </c>
      <c r="H428" s="644"/>
      <c r="I428" s="645"/>
      <c r="J428" s="646"/>
    </row>
    <row r="429" spans="1:11" ht="57.75" customHeight="1" thickTop="1" x14ac:dyDescent="0.2"/>
    <row r="430" spans="1:11" x14ac:dyDescent="0.2">
      <c r="A430" s="606" t="s">
        <v>498</v>
      </c>
      <c r="B430" s="606" t="s">
        <v>1</v>
      </c>
      <c r="C430" s="606" t="s">
        <v>1</v>
      </c>
      <c r="D430" s="606" t="s">
        <v>1</v>
      </c>
      <c r="E430" s="606" t="s">
        <v>1</v>
      </c>
      <c r="F430" s="606" t="s">
        <v>1</v>
      </c>
      <c r="G430" s="606" t="s">
        <v>1</v>
      </c>
      <c r="H430" s="606" t="s">
        <v>1</v>
      </c>
      <c r="I430" s="606" t="s">
        <v>1</v>
      </c>
      <c r="J430" s="606" t="s">
        <v>1</v>
      </c>
      <c r="K430" s="606" t="s">
        <v>1</v>
      </c>
    </row>
    <row r="431" spans="1:11" ht="13.5" thickBot="1" x14ac:dyDescent="0.25">
      <c r="A431" s="606" t="s">
        <v>981</v>
      </c>
      <c r="B431" s="606" t="s">
        <v>1</v>
      </c>
      <c r="C431" s="606" t="s">
        <v>1</v>
      </c>
      <c r="D431" s="606" t="s">
        <v>1</v>
      </c>
      <c r="E431" s="606" t="s">
        <v>1</v>
      </c>
      <c r="F431" s="606" t="s">
        <v>1</v>
      </c>
      <c r="G431" s="606" t="s">
        <v>1</v>
      </c>
      <c r="H431" s="606" t="s">
        <v>1</v>
      </c>
      <c r="I431" s="606" t="s">
        <v>1</v>
      </c>
      <c r="J431" s="606" t="s">
        <v>1</v>
      </c>
      <c r="K431" s="606" t="s">
        <v>1</v>
      </c>
    </row>
    <row r="432" spans="1:11" ht="37.5" thickTop="1" thickBot="1" x14ac:dyDescent="0.25">
      <c r="A432" s="593" t="s">
        <v>189</v>
      </c>
      <c r="B432" s="593" t="s">
        <v>947</v>
      </c>
      <c r="C432" s="593" t="s">
        <v>1</v>
      </c>
      <c r="D432" s="593" t="s">
        <v>1</v>
      </c>
      <c r="E432" s="593" t="s">
        <v>488</v>
      </c>
      <c r="F432" s="593" t="s">
        <v>489</v>
      </c>
      <c r="G432" s="10" t="s">
        <v>490</v>
      </c>
      <c r="H432" s="10" t="s">
        <v>491</v>
      </c>
      <c r="I432" s="10" t="s">
        <v>492</v>
      </c>
      <c r="J432" s="593" t="s">
        <v>493</v>
      </c>
    </row>
    <row r="433" spans="1:10" ht="13.5" thickTop="1" x14ac:dyDescent="0.2">
      <c r="A433" s="4" t="s">
        <v>0</v>
      </c>
      <c r="B433" s="731" t="s">
        <v>1132</v>
      </c>
      <c r="C433" s="731"/>
      <c r="D433" s="731"/>
      <c r="E433" s="524">
        <v>64</v>
      </c>
      <c r="F433" s="524">
        <v>64</v>
      </c>
      <c r="G433" s="524">
        <v>1</v>
      </c>
      <c r="H433" s="524">
        <v>2012</v>
      </c>
      <c r="I433" s="524">
        <v>2012</v>
      </c>
      <c r="J433" s="76">
        <v>2019</v>
      </c>
    </row>
    <row r="434" spans="1:10" x14ac:dyDescent="0.2">
      <c r="A434" s="4" t="s">
        <v>90</v>
      </c>
      <c r="B434" s="731" t="s">
        <v>1133</v>
      </c>
      <c r="C434" s="731"/>
      <c r="D434" s="731"/>
      <c r="E434" s="524">
        <v>98</v>
      </c>
      <c r="F434" s="524">
        <v>98</v>
      </c>
      <c r="G434" s="524">
        <v>1</v>
      </c>
      <c r="H434" s="524">
        <v>2012</v>
      </c>
      <c r="I434" s="524">
        <v>2012</v>
      </c>
      <c r="J434" s="76">
        <v>2019</v>
      </c>
    </row>
    <row r="435" spans="1:10" x14ac:dyDescent="0.2">
      <c r="A435" s="4" t="s">
        <v>91</v>
      </c>
      <c r="B435" s="731" t="s">
        <v>1134</v>
      </c>
      <c r="C435" s="731"/>
      <c r="D435" s="731"/>
      <c r="E435" s="524">
        <v>118</v>
      </c>
      <c r="F435" s="524">
        <v>118</v>
      </c>
      <c r="G435" s="524">
        <v>1</v>
      </c>
      <c r="H435" s="524">
        <v>2012</v>
      </c>
      <c r="I435" s="524">
        <v>2012</v>
      </c>
      <c r="J435" s="76">
        <v>2019</v>
      </c>
    </row>
    <row r="436" spans="1:10" x14ac:dyDescent="0.2">
      <c r="A436" s="4" t="s">
        <v>92</v>
      </c>
      <c r="B436" s="731"/>
      <c r="C436" s="731"/>
      <c r="D436" s="731"/>
      <c r="E436" s="4"/>
      <c r="F436" s="4"/>
      <c r="G436" s="4"/>
      <c r="H436" s="4"/>
      <c r="I436" s="4"/>
      <c r="J436" s="76"/>
    </row>
    <row r="437" spans="1:10" x14ac:dyDescent="0.2">
      <c r="A437" s="4" t="s">
        <v>93</v>
      </c>
      <c r="B437" s="731"/>
      <c r="C437" s="731"/>
      <c r="D437" s="731"/>
      <c r="E437" s="4"/>
      <c r="F437" s="4"/>
      <c r="G437" s="4"/>
      <c r="H437" s="4"/>
      <c r="I437" s="4"/>
      <c r="J437" s="76"/>
    </row>
    <row r="438" spans="1:10" x14ac:dyDescent="0.2">
      <c r="A438" s="4" t="s">
        <v>94</v>
      </c>
      <c r="B438" s="731"/>
      <c r="C438" s="731"/>
      <c r="D438" s="731"/>
      <c r="E438" s="4"/>
      <c r="F438" s="4"/>
      <c r="G438" s="4"/>
      <c r="H438" s="4"/>
      <c r="I438" s="4"/>
      <c r="J438" s="76"/>
    </row>
    <row r="439" spans="1:10" x14ac:dyDescent="0.2">
      <c r="A439" s="4" t="s">
        <v>95</v>
      </c>
      <c r="B439" s="731"/>
      <c r="C439" s="731"/>
      <c r="D439" s="731"/>
      <c r="E439" s="4"/>
      <c r="F439" s="4"/>
      <c r="G439" s="4"/>
      <c r="H439" s="4"/>
      <c r="I439" s="4"/>
      <c r="J439" s="76"/>
    </row>
    <row r="440" spans="1:10" ht="13.5" thickBot="1" x14ac:dyDescent="0.25">
      <c r="A440" s="4" t="s">
        <v>123</v>
      </c>
      <c r="B440" s="731"/>
      <c r="C440" s="731"/>
      <c r="D440" s="731"/>
      <c r="E440" s="55"/>
      <c r="F440" s="55"/>
      <c r="G440" s="55"/>
      <c r="H440" s="55"/>
      <c r="I440" s="55"/>
      <c r="J440" s="107"/>
    </row>
    <row r="441" spans="1:10" ht="14.25" thickTop="1" thickBot="1" x14ac:dyDescent="0.25">
      <c r="A441" s="593" t="s">
        <v>20</v>
      </c>
      <c r="B441" s="593" t="s">
        <v>195</v>
      </c>
      <c r="C441" s="593" t="s">
        <v>1</v>
      </c>
      <c r="D441" s="593" t="s">
        <v>1</v>
      </c>
      <c r="E441" s="709">
        <f>SUM(E433:E440)</f>
        <v>280</v>
      </c>
      <c r="F441" s="48">
        <f>SUM(F433:F440)</f>
        <v>280</v>
      </c>
      <c r="G441" s="48">
        <f>SUM(G433:G440)</f>
        <v>3</v>
      </c>
      <c r="H441" s="54"/>
      <c r="I441" s="54"/>
      <c r="J441" s="54"/>
    </row>
    <row r="442" spans="1:10" ht="14.25" thickTop="1" thickBot="1" x14ac:dyDescent="0.25">
      <c r="A442" s="593" t="s">
        <v>20</v>
      </c>
      <c r="B442" s="593" t="s">
        <v>494</v>
      </c>
      <c r="C442" s="593" t="s">
        <v>1</v>
      </c>
      <c r="D442" s="593" t="s">
        <v>1</v>
      </c>
      <c r="E442" s="54"/>
      <c r="F442" s="593" t="s">
        <v>495</v>
      </c>
      <c r="G442" s="593" t="s">
        <v>496</v>
      </c>
      <c r="H442" s="54"/>
      <c r="I442" s="54"/>
      <c r="J442" s="54"/>
    </row>
    <row r="443" spans="1:10" ht="14.25" thickTop="1" thickBot="1" x14ac:dyDescent="0.25">
      <c r="A443" s="593" t="s">
        <v>20</v>
      </c>
      <c r="B443" s="593" t="s">
        <v>20</v>
      </c>
      <c r="C443" s="593" t="s">
        <v>1</v>
      </c>
      <c r="D443" s="593" t="s">
        <v>1</v>
      </c>
      <c r="E443" s="54"/>
      <c r="F443" s="819">
        <f>F441/E441*100</f>
        <v>100</v>
      </c>
      <c r="G443" s="71">
        <f>G441/E441*100</f>
        <v>1.0714285714285714</v>
      </c>
      <c r="H443" s="54"/>
      <c r="I443" s="54"/>
      <c r="J443" s="54"/>
    </row>
    <row r="444" spans="1:10" ht="13.5" thickTop="1" x14ac:dyDescent="0.2"/>
    <row r="445" spans="1:10" ht="15" x14ac:dyDescent="0.25">
      <c r="A445" s="1" t="s">
        <v>499</v>
      </c>
    </row>
    <row r="446" spans="1:10" ht="15" x14ac:dyDescent="0.25">
      <c r="A446" s="797" t="s">
        <v>500</v>
      </c>
      <c r="B446" s="797" t="s">
        <v>1</v>
      </c>
      <c r="C446" s="797" t="s">
        <v>1</v>
      </c>
      <c r="D446" s="797" t="s">
        <v>1</v>
      </c>
      <c r="E446" s="797" t="s">
        <v>1</v>
      </c>
      <c r="F446" s="797" t="s">
        <v>1</v>
      </c>
    </row>
    <row r="447" spans="1:10" ht="20.100000000000001" customHeight="1" x14ac:dyDescent="0.2"/>
    <row r="448" spans="1:10" x14ac:dyDescent="0.2">
      <c r="A448" s="606" t="s">
        <v>501</v>
      </c>
      <c r="B448" s="606" t="s">
        <v>1</v>
      </c>
      <c r="C448" s="606" t="s">
        <v>1</v>
      </c>
      <c r="D448" s="606" t="s">
        <v>1</v>
      </c>
      <c r="E448" s="606" t="s">
        <v>1</v>
      </c>
      <c r="F448" s="606" t="s">
        <v>1</v>
      </c>
    </row>
    <row r="449" spans="1:6" ht="13.5" thickBot="1" x14ac:dyDescent="0.25">
      <c r="A449" s="606" t="s">
        <v>502</v>
      </c>
      <c r="B449" s="606" t="s">
        <v>1</v>
      </c>
      <c r="C449" s="606" t="s">
        <v>1</v>
      </c>
      <c r="D449" s="606" t="s">
        <v>1</v>
      </c>
      <c r="E449" s="606" t="s">
        <v>1</v>
      </c>
      <c r="F449" s="606" t="s">
        <v>1</v>
      </c>
    </row>
    <row r="450" spans="1:6" ht="14.25" thickTop="1" thickBot="1" x14ac:dyDescent="0.25">
      <c r="A450" s="10" t="s">
        <v>115</v>
      </c>
      <c r="B450" s="593" t="s">
        <v>503</v>
      </c>
      <c r="C450" s="593" t="s">
        <v>1</v>
      </c>
      <c r="D450" s="593" t="s">
        <v>1</v>
      </c>
      <c r="E450" s="593" t="s">
        <v>1</v>
      </c>
      <c r="F450" s="10" t="s">
        <v>168</v>
      </c>
    </row>
    <row r="451" spans="1:6" ht="13.5" thickTop="1" x14ac:dyDescent="0.2">
      <c r="A451" s="4" t="s">
        <v>0</v>
      </c>
      <c r="B451" s="731" t="s">
        <v>504</v>
      </c>
      <c r="C451" s="731" t="s">
        <v>1</v>
      </c>
      <c r="D451" s="731" t="s">
        <v>1</v>
      </c>
      <c r="E451" s="731" t="s">
        <v>1</v>
      </c>
      <c r="F451" s="731"/>
    </row>
    <row r="452" spans="1:6" x14ac:dyDescent="0.2">
      <c r="A452" s="4" t="s">
        <v>90</v>
      </c>
      <c r="B452" s="731" t="s">
        <v>505</v>
      </c>
      <c r="C452" s="731" t="s">
        <v>1</v>
      </c>
      <c r="D452" s="731" t="s">
        <v>1</v>
      </c>
      <c r="E452" s="731" t="s">
        <v>1</v>
      </c>
      <c r="F452" s="731"/>
    </row>
    <row r="453" spans="1:6" x14ac:dyDescent="0.2">
      <c r="A453" s="4" t="s">
        <v>91</v>
      </c>
      <c r="B453" s="731" t="s">
        <v>506</v>
      </c>
      <c r="C453" s="731" t="s">
        <v>1</v>
      </c>
      <c r="D453" s="731" t="s">
        <v>1</v>
      </c>
      <c r="E453" s="731" t="s">
        <v>1</v>
      </c>
      <c r="F453" s="731"/>
    </row>
    <row r="454" spans="1:6" x14ac:dyDescent="0.2">
      <c r="A454" s="4" t="s">
        <v>92</v>
      </c>
      <c r="B454" s="731" t="s">
        <v>507</v>
      </c>
      <c r="C454" s="731" t="s">
        <v>1</v>
      </c>
      <c r="D454" s="731" t="s">
        <v>1</v>
      </c>
      <c r="E454" s="731" t="s">
        <v>1</v>
      </c>
      <c r="F454" s="731"/>
    </row>
    <row r="455" spans="1:6" x14ac:dyDescent="0.2">
      <c r="A455" s="4" t="s">
        <v>93</v>
      </c>
      <c r="B455" s="731" t="s">
        <v>508</v>
      </c>
      <c r="C455" s="731" t="s">
        <v>1</v>
      </c>
      <c r="D455" s="731" t="s">
        <v>1</v>
      </c>
      <c r="E455" s="731" t="s">
        <v>1</v>
      </c>
      <c r="F455" s="731"/>
    </row>
    <row r="456" spans="1:6" x14ac:dyDescent="0.2">
      <c r="A456" s="4" t="s">
        <v>94</v>
      </c>
      <c r="B456" s="731" t="s">
        <v>509</v>
      </c>
      <c r="C456" s="731" t="s">
        <v>1</v>
      </c>
      <c r="D456" s="731" t="s">
        <v>1</v>
      </c>
      <c r="E456" s="731" t="s">
        <v>1</v>
      </c>
      <c r="F456" s="731"/>
    </row>
    <row r="457" spans="1:6" x14ac:dyDescent="0.2">
      <c r="A457" s="4" t="s">
        <v>95</v>
      </c>
      <c r="B457" s="731" t="s">
        <v>510</v>
      </c>
      <c r="C457" s="731" t="s">
        <v>1</v>
      </c>
      <c r="D457" s="731" t="s">
        <v>1</v>
      </c>
      <c r="E457" s="731" t="s">
        <v>1</v>
      </c>
      <c r="F457" s="731"/>
    </row>
    <row r="458" spans="1:6" ht="13.5" thickBot="1" x14ac:dyDescent="0.25">
      <c r="A458" s="4" t="s">
        <v>123</v>
      </c>
      <c r="B458" s="731" t="s">
        <v>511</v>
      </c>
      <c r="C458" s="731" t="s">
        <v>1</v>
      </c>
      <c r="D458" s="731" t="s">
        <v>1</v>
      </c>
      <c r="E458" s="731" t="s">
        <v>1</v>
      </c>
      <c r="F458" s="731"/>
    </row>
    <row r="459" spans="1:6" ht="14.25" thickTop="1" thickBot="1" x14ac:dyDescent="0.25">
      <c r="A459" s="593" t="s">
        <v>403</v>
      </c>
      <c r="B459" s="593" t="s">
        <v>1</v>
      </c>
      <c r="C459" s="593" t="s">
        <v>1</v>
      </c>
      <c r="D459" s="593" t="s">
        <v>1</v>
      </c>
      <c r="E459" s="593" t="s">
        <v>1</v>
      </c>
      <c r="F459" s="593">
        <f>SUM(F451:F458)</f>
        <v>0</v>
      </c>
    </row>
    <row r="460" spans="1:6" ht="13.5" thickTop="1" x14ac:dyDescent="0.2">
      <c r="A460" s="4" t="s">
        <v>122</v>
      </c>
      <c r="B460" s="731" t="s">
        <v>512</v>
      </c>
      <c r="C460" s="731" t="s">
        <v>1</v>
      </c>
      <c r="D460" s="731" t="s">
        <v>1</v>
      </c>
      <c r="E460" s="731" t="s">
        <v>1</v>
      </c>
      <c r="F460" s="524">
        <v>0</v>
      </c>
    </row>
    <row r="461" spans="1:6" x14ac:dyDescent="0.2">
      <c r="A461" s="4" t="s">
        <v>124</v>
      </c>
      <c r="B461" s="731" t="s">
        <v>513</v>
      </c>
      <c r="C461" s="731" t="s">
        <v>1</v>
      </c>
      <c r="D461" s="731" t="s">
        <v>1</v>
      </c>
      <c r="E461" s="731" t="s">
        <v>1</v>
      </c>
      <c r="F461" s="524">
        <v>4</v>
      </c>
    </row>
    <row r="462" spans="1:6" x14ac:dyDescent="0.2">
      <c r="A462" s="4" t="s">
        <v>125</v>
      </c>
      <c r="B462" s="731" t="s">
        <v>514</v>
      </c>
      <c r="C462" s="731" t="s">
        <v>1</v>
      </c>
      <c r="D462" s="731" t="s">
        <v>1</v>
      </c>
      <c r="E462" s="731" t="s">
        <v>1</v>
      </c>
      <c r="F462" s="524">
        <v>1</v>
      </c>
    </row>
    <row r="463" spans="1:6" ht="13.5" thickBot="1" x14ac:dyDescent="0.25">
      <c r="A463" s="4" t="s">
        <v>68</v>
      </c>
      <c r="B463" s="731" t="s">
        <v>515</v>
      </c>
      <c r="C463" s="731" t="s">
        <v>1</v>
      </c>
      <c r="D463" s="731" t="s">
        <v>1</v>
      </c>
      <c r="E463" s="731" t="s">
        <v>1</v>
      </c>
      <c r="F463" s="524">
        <v>1</v>
      </c>
    </row>
    <row r="464" spans="1:6" ht="14.25" thickTop="1" thickBot="1" x14ac:dyDescent="0.25">
      <c r="A464" s="593" t="s">
        <v>408</v>
      </c>
      <c r="B464" s="593" t="s">
        <v>1</v>
      </c>
      <c r="C464" s="593" t="s">
        <v>1</v>
      </c>
      <c r="D464" s="593" t="s">
        <v>1</v>
      </c>
      <c r="E464" s="593" t="s">
        <v>1</v>
      </c>
      <c r="F464" s="593">
        <f>SUM(F460:F463)</f>
        <v>6</v>
      </c>
    </row>
    <row r="465" spans="1:19" s="72" customFormat="1" ht="14.25" thickTop="1" thickBot="1" x14ac:dyDescent="0.25">
      <c r="A465" s="593" t="s">
        <v>168</v>
      </c>
      <c r="B465" s="593" t="s">
        <v>1</v>
      </c>
      <c r="C465" s="593" t="s">
        <v>1</v>
      </c>
      <c r="D465" s="593" t="s">
        <v>1</v>
      </c>
      <c r="E465" s="593" t="s">
        <v>1</v>
      </c>
      <c r="F465" s="593">
        <f>+F464+F459</f>
        <v>6</v>
      </c>
      <c r="G465"/>
      <c r="H465"/>
      <c r="I465"/>
      <c r="J465"/>
      <c r="K465"/>
      <c r="L465"/>
      <c r="M465"/>
      <c r="N465"/>
    </row>
    <row r="466" spans="1:19" ht="14.25" thickTop="1" thickBot="1" x14ac:dyDescent="0.25">
      <c r="A466" s="593" t="s">
        <v>494</v>
      </c>
      <c r="B466" s="593" t="s">
        <v>1</v>
      </c>
      <c r="C466" s="593" t="s">
        <v>1</v>
      </c>
      <c r="D466" s="593" t="s">
        <v>1</v>
      </c>
      <c r="E466" s="593" t="s">
        <v>1</v>
      </c>
      <c r="F466" s="593" t="s">
        <v>516</v>
      </c>
      <c r="O466" s="386"/>
      <c r="P466" s="386"/>
      <c r="Q466" s="386"/>
      <c r="R466" s="386"/>
      <c r="S466" s="386"/>
    </row>
    <row r="467" spans="1:19" ht="13.5" customHeight="1" thickTop="1" thickBot="1" x14ac:dyDescent="0.25">
      <c r="A467" s="593" t="s">
        <v>20</v>
      </c>
      <c r="B467" s="593" t="s">
        <v>1</v>
      </c>
      <c r="C467" s="593" t="s">
        <v>1</v>
      </c>
      <c r="D467" s="593" t="s">
        <v>1</v>
      </c>
      <c r="E467" s="593" t="s">
        <v>1</v>
      </c>
      <c r="F467" s="669">
        <f>+F464/F465*100</f>
        <v>100</v>
      </c>
      <c r="O467" s="386"/>
      <c r="P467" s="386"/>
      <c r="Q467" s="386"/>
      <c r="R467" s="386"/>
      <c r="S467" s="386"/>
    </row>
    <row r="468" spans="1:19" ht="20.100000000000001" customHeight="1" thickTop="1" x14ac:dyDescent="0.2">
      <c r="A468" s="106"/>
      <c r="B468" s="106"/>
      <c r="C468" s="106"/>
      <c r="D468" s="106"/>
      <c r="E468" s="106"/>
      <c r="F468" s="108"/>
      <c r="G468" s="72"/>
      <c r="H468" s="72"/>
      <c r="I468" s="72"/>
      <c r="J468" s="72"/>
      <c r="K468" s="72"/>
      <c r="L468" s="72"/>
      <c r="M468" s="72"/>
      <c r="N468" s="72"/>
    </row>
    <row r="469" spans="1:19" ht="19.5" customHeight="1" x14ac:dyDescent="0.2">
      <c r="A469" s="606" t="s">
        <v>517</v>
      </c>
      <c r="B469" s="606"/>
      <c r="C469" s="606"/>
      <c r="D469" s="606"/>
      <c r="E469" s="606"/>
      <c r="F469" s="606"/>
      <c r="G469" s="606"/>
      <c r="H469" s="606"/>
      <c r="I469" s="606"/>
      <c r="J469" s="606"/>
      <c r="K469" s="606"/>
      <c r="L469" s="606"/>
      <c r="M469" s="606"/>
      <c r="N469" s="606"/>
      <c r="O469" s="606"/>
      <c r="P469" s="606"/>
      <c r="Q469" s="606"/>
      <c r="R469" s="606"/>
      <c r="S469" s="606"/>
    </row>
    <row r="470" spans="1:19" ht="20.25" customHeight="1" thickBot="1" x14ac:dyDescent="0.25">
      <c r="A470" s="607" t="s">
        <v>518</v>
      </c>
      <c r="B470" s="607"/>
      <c r="C470" s="607"/>
      <c r="D470" s="607"/>
      <c r="E470" s="607"/>
      <c r="F470" s="607"/>
      <c r="G470" s="607"/>
      <c r="H470" s="607"/>
      <c r="I470" s="607"/>
      <c r="J470" s="607"/>
      <c r="K470" s="607"/>
      <c r="L470" s="607"/>
      <c r="M470" s="607"/>
      <c r="N470" s="607"/>
      <c r="O470" s="607"/>
      <c r="P470" s="607"/>
      <c r="Q470" s="607"/>
      <c r="R470" s="607"/>
      <c r="S470" s="607"/>
    </row>
    <row r="471" spans="1:19" ht="61.5" thickTop="1" thickBot="1" x14ac:dyDescent="0.25">
      <c r="A471" s="593" t="s">
        <v>519</v>
      </c>
      <c r="B471" s="593" t="s">
        <v>520</v>
      </c>
      <c r="C471" s="593" t="s">
        <v>1</v>
      </c>
      <c r="D471" s="593" t="s">
        <v>1</v>
      </c>
      <c r="E471" s="593" t="s">
        <v>521</v>
      </c>
      <c r="F471" s="593" t="s">
        <v>1</v>
      </c>
      <c r="G471" s="593" t="s">
        <v>1</v>
      </c>
      <c r="H471" s="593" t="s">
        <v>525</v>
      </c>
      <c r="I471" s="593" t="s">
        <v>1</v>
      </c>
      <c r="J471" s="593" t="s">
        <v>526</v>
      </c>
      <c r="K471" s="593" t="s">
        <v>1</v>
      </c>
      <c r="L471" s="593" t="s">
        <v>527</v>
      </c>
      <c r="M471" s="593" t="s">
        <v>1</v>
      </c>
      <c r="N471" s="385" t="s">
        <v>751</v>
      </c>
      <c r="O471" s="385"/>
      <c r="P471" s="593" t="s">
        <v>752</v>
      </c>
      <c r="Q471" s="593"/>
      <c r="R471" s="593" t="s">
        <v>753</v>
      </c>
      <c r="S471" s="593"/>
    </row>
    <row r="472" spans="1:19" ht="28.5" customHeight="1" thickTop="1" thickBot="1" x14ac:dyDescent="0.25">
      <c r="A472" s="593" t="s">
        <v>1</v>
      </c>
      <c r="B472" s="593" t="s">
        <v>522</v>
      </c>
      <c r="C472" s="593" t="s">
        <v>523</v>
      </c>
      <c r="D472" s="593" t="s">
        <v>1</v>
      </c>
      <c r="E472" s="593" t="s">
        <v>522</v>
      </c>
      <c r="F472" s="593" t="s">
        <v>1</v>
      </c>
      <c r="G472" s="593" t="s">
        <v>524</v>
      </c>
      <c r="H472" s="593" t="s">
        <v>1</v>
      </c>
      <c r="I472" s="593" t="s">
        <v>1</v>
      </c>
      <c r="J472" s="593" t="s">
        <v>1</v>
      </c>
      <c r="K472" s="593" t="s">
        <v>1</v>
      </c>
      <c r="L472" s="593" t="s">
        <v>1</v>
      </c>
      <c r="M472" s="593" t="s">
        <v>1</v>
      </c>
      <c r="N472" s="385"/>
      <c r="O472" s="385"/>
      <c r="P472" s="593"/>
      <c r="Q472" s="593"/>
      <c r="R472" s="593"/>
      <c r="S472" s="593"/>
    </row>
    <row r="473" spans="1:19" ht="20.100000000000001" customHeight="1" thickTop="1" thickBot="1" x14ac:dyDescent="0.25">
      <c r="A473" s="593">
        <f>+F465</f>
        <v>6</v>
      </c>
      <c r="B473" s="524">
        <v>6</v>
      </c>
      <c r="C473" s="731">
        <v>6</v>
      </c>
      <c r="D473" s="731"/>
      <c r="E473" s="731">
        <v>6</v>
      </c>
      <c r="F473" s="731"/>
      <c r="G473" s="524">
        <v>6</v>
      </c>
      <c r="H473" s="731">
        <v>4</v>
      </c>
      <c r="I473" s="731"/>
      <c r="J473" s="816">
        <v>0</v>
      </c>
      <c r="K473" s="816"/>
      <c r="L473" s="816">
        <v>5</v>
      </c>
      <c r="M473" s="816"/>
      <c r="N473" s="525">
        <v>3</v>
      </c>
      <c r="O473" s="525"/>
      <c r="P473" s="816">
        <v>1</v>
      </c>
      <c r="Q473" s="816"/>
      <c r="R473" s="816">
        <v>1</v>
      </c>
      <c r="S473" s="816"/>
    </row>
    <row r="474" spans="1:19" ht="20.100000000000001" customHeight="1" thickTop="1" thickBot="1" x14ac:dyDescent="0.25">
      <c r="A474" s="593" t="s">
        <v>494</v>
      </c>
      <c r="B474" s="593" t="s">
        <v>1</v>
      </c>
      <c r="C474" s="818" t="s">
        <v>828</v>
      </c>
      <c r="D474" s="818" t="s">
        <v>1</v>
      </c>
      <c r="E474" s="818" t="s">
        <v>1</v>
      </c>
      <c r="F474" s="818" t="s">
        <v>1</v>
      </c>
      <c r="G474" s="818" t="s">
        <v>1</v>
      </c>
      <c r="H474" s="677">
        <f>+H473/A473*100</f>
        <v>66.666666666666657</v>
      </c>
      <c r="I474" s="677" t="s">
        <v>1</v>
      </c>
    </row>
    <row r="475" spans="1:19" ht="14.25" thickTop="1" thickBot="1" x14ac:dyDescent="0.25"/>
    <row r="476" spans="1:19" ht="14.25" thickTop="1" thickBot="1" x14ac:dyDescent="0.25">
      <c r="A476" s="593" t="s">
        <v>528</v>
      </c>
      <c r="B476" s="593" t="s">
        <v>1</v>
      </c>
      <c r="C476" s="593" t="s">
        <v>1</v>
      </c>
      <c r="D476" s="593" t="s">
        <v>1</v>
      </c>
      <c r="E476" s="593" t="s">
        <v>1</v>
      </c>
      <c r="F476" s="593" t="s">
        <v>1</v>
      </c>
    </row>
    <row r="477" spans="1:19" ht="14.25" thickTop="1" thickBot="1" x14ac:dyDescent="0.25">
      <c r="A477" s="593" t="s">
        <v>168</v>
      </c>
      <c r="B477" s="593" t="s">
        <v>529</v>
      </c>
      <c r="C477" s="593" t="s">
        <v>530</v>
      </c>
      <c r="D477" s="593" t="s">
        <v>1</v>
      </c>
      <c r="E477" s="593" t="s">
        <v>531</v>
      </c>
      <c r="F477" s="593" t="s">
        <v>1</v>
      </c>
    </row>
    <row r="478" spans="1:19" ht="14.25" thickTop="1" thickBot="1" x14ac:dyDescent="0.25">
      <c r="A478" s="593">
        <f>SUM(B478:F478)</f>
        <v>1</v>
      </c>
      <c r="B478" s="526">
        <v>1</v>
      </c>
      <c r="C478" s="816">
        <v>0</v>
      </c>
      <c r="D478" s="816"/>
      <c r="E478" s="816">
        <v>0</v>
      </c>
      <c r="F478" s="817"/>
    </row>
    <row r="479" spans="1:19" ht="13.5" thickTop="1" x14ac:dyDescent="0.2"/>
    <row r="483" spans="1:6" ht="15" x14ac:dyDescent="0.25">
      <c r="A483" s="1" t="s">
        <v>532</v>
      </c>
    </row>
    <row r="484" spans="1:6" ht="15" x14ac:dyDescent="0.25">
      <c r="A484" s="797" t="s">
        <v>533</v>
      </c>
      <c r="B484" s="797" t="s">
        <v>1</v>
      </c>
      <c r="C484" s="797" t="s">
        <v>1</v>
      </c>
      <c r="D484" s="797" t="s">
        <v>1</v>
      </c>
      <c r="E484" s="797" t="s">
        <v>1</v>
      </c>
      <c r="F484" s="797" t="s">
        <v>1</v>
      </c>
    </row>
    <row r="485" spans="1:6" ht="20.100000000000001" customHeight="1" x14ac:dyDescent="0.2"/>
    <row r="486" spans="1:6" x14ac:dyDescent="0.2">
      <c r="A486" s="606" t="s">
        <v>534</v>
      </c>
      <c r="B486" s="606" t="s">
        <v>1</v>
      </c>
      <c r="C486" s="606" t="s">
        <v>1</v>
      </c>
      <c r="D486" s="606" t="s">
        <v>1</v>
      </c>
      <c r="E486" s="606" t="s">
        <v>1</v>
      </c>
      <c r="F486" s="606" t="s">
        <v>1</v>
      </c>
    </row>
    <row r="487" spans="1:6" ht="13.5" thickBot="1" x14ac:dyDescent="0.25">
      <c r="A487" s="606" t="s">
        <v>535</v>
      </c>
      <c r="B487" s="606" t="s">
        <v>1</v>
      </c>
      <c r="C487" s="606" t="s">
        <v>1</v>
      </c>
      <c r="D487" s="606" t="s">
        <v>1</v>
      </c>
      <c r="E487" s="606" t="s">
        <v>1</v>
      </c>
      <c r="F487" s="606" t="s">
        <v>1</v>
      </c>
    </row>
    <row r="488" spans="1:6" ht="14.25" thickTop="1" thickBot="1" x14ac:dyDescent="0.25">
      <c r="A488" s="10" t="s">
        <v>115</v>
      </c>
      <c r="B488" s="593" t="s">
        <v>503</v>
      </c>
      <c r="C488" s="593" t="s">
        <v>1</v>
      </c>
      <c r="D488" s="593" t="s">
        <v>1</v>
      </c>
      <c r="E488" s="593" t="s">
        <v>1</v>
      </c>
      <c r="F488" s="10" t="s">
        <v>375</v>
      </c>
    </row>
    <row r="489" spans="1:6" ht="13.5" thickTop="1" x14ac:dyDescent="0.2">
      <c r="A489" s="4" t="s">
        <v>0</v>
      </c>
      <c r="B489" s="731" t="s">
        <v>504</v>
      </c>
      <c r="C489" s="731" t="s">
        <v>1</v>
      </c>
      <c r="D489" s="731" t="s">
        <v>1</v>
      </c>
      <c r="E489" s="731" t="s">
        <v>1</v>
      </c>
      <c r="F489" s="524">
        <v>0</v>
      </c>
    </row>
    <row r="490" spans="1:6" x14ac:dyDescent="0.2">
      <c r="A490" s="4" t="s">
        <v>90</v>
      </c>
      <c r="B490" s="731" t="s">
        <v>505</v>
      </c>
      <c r="C490" s="731" t="s">
        <v>1</v>
      </c>
      <c r="D490" s="731" t="s">
        <v>1</v>
      </c>
      <c r="E490" s="731" t="s">
        <v>1</v>
      </c>
      <c r="F490" s="524">
        <v>0</v>
      </c>
    </row>
    <row r="491" spans="1:6" x14ac:dyDescent="0.2">
      <c r="A491" s="4" t="s">
        <v>91</v>
      </c>
      <c r="B491" s="731" t="s">
        <v>507</v>
      </c>
      <c r="C491" s="731" t="s">
        <v>1</v>
      </c>
      <c r="D491" s="731" t="s">
        <v>1</v>
      </c>
      <c r="E491" s="731" t="s">
        <v>1</v>
      </c>
      <c r="F491" s="524">
        <v>0</v>
      </c>
    </row>
    <row r="492" spans="1:6" x14ac:dyDescent="0.2">
      <c r="A492" s="4" t="s">
        <v>92</v>
      </c>
      <c r="B492" s="731" t="s">
        <v>506</v>
      </c>
      <c r="C492" s="731" t="s">
        <v>1</v>
      </c>
      <c r="D492" s="731" t="s">
        <v>1</v>
      </c>
      <c r="E492" s="731" t="s">
        <v>1</v>
      </c>
      <c r="F492" s="524">
        <v>0</v>
      </c>
    </row>
    <row r="493" spans="1:6" x14ac:dyDescent="0.2">
      <c r="A493" s="4" t="s">
        <v>93</v>
      </c>
      <c r="B493" s="731" t="s">
        <v>508</v>
      </c>
      <c r="C493" s="731" t="s">
        <v>1</v>
      </c>
      <c r="D493" s="731" t="s">
        <v>1</v>
      </c>
      <c r="E493" s="731" t="s">
        <v>1</v>
      </c>
      <c r="F493" s="524">
        <v>0</v>
      </c>
    </row>
    <row r="494" spans="1:6" x14ac:dyDescent="0.2">
      <c r="A494" s="4" t="s">
        <v>94</v>
      </c>
      <c r="B494" s="731" t="s">
        <v>509</v>
      </c>
      <c r="C494" s="731" t="s">
        <v>1</v>
      </c>
      <c r="D494" s="731" t="s">
        <v>1</v>
      </c>
      <c r="E494" s="731" t="s">
        <v>1</v>
      </c>
      <c r="F494" s="524">
        <v>22</v>
      </c>
    </row>
    <row r="495" spans="1:6" x14ac:dyDescent="0.2">
      <c r="A495" s="4" t="s">
        <v>95</v>
      </c>
      <c r="B495" s="731" t="s">
        <v>510</v>
      </c>
      <c r="C495" s="731" t="s">
        <v>1</v>
      </c>
      <c r="D495" s="731" t="s">
        <v>1</v>
      </c>
      <c r="E495" s="731" t="s">
        <v>1</v>
      </c>
      <c r="F495" s="524">
        <v>1</v>
      </c>
    </row>
    <row r="496" spans="1:6" ht="13.5" thickBot="1" x14ac:dyDescent="0.25">
      <c r="A496" s="4" t="s">
        <v>123</v>
      </c>
      <c r="B496" s="731" t="s">
        <v>511</v>
      </c>
      <c r="C496" s="731" t="s">
        <v>1</v>
      </c>
      <c r="D496" s="731" t="s">
        <v>1</v>
      </c>
      <c r="E496" s="731" t="s">
        <v>1</v>
      </c>
      <c r="F496" s="524">
        <v>0</v>
      </c>
    </row>
    <row r="497" spans="1:10" ht="14.25" thickTop="1" thickBot="1" x14ac:dyDescent="0.25">
      <c r="A497" s="593" t="s">
        <v>403</v>
      </c>
      <c r="B497" s="593" t="s">
        <v>1</v>
      </c>
      <c r="C497" s="593" t="s">
        <v>1</v>
      </c>
      <c r="D497" s="593" t="s">
        <v>1</v>
      </c>
      <c r="E497" s="593" t="s">
        <v>1</v>
      </c>
      <c r="F497" s="593">
        <f>SUM(F489:F496)</f>
        <v>23</v>
      </c>
    </row>
    <row r="498" spans="1:10" ht="13.5" thickTop="1" x14ac:dyDescent="0.2">
      <c r="A498" s="4" t="s">
        <v>122</v>
      </c>
      <c r="B498" s="731" t="s">
        <v>512</v>
      </c>
      <c r="C498" s="731" t="s">
        <v>1</v>
      </c>
      <c r="D498" s="731" t="s">
        <v>1</v>
      </c>
      <c r="E498" s="731" t="s">
        <v>1</v>
      </c>
      <c r="F498" s="524">
        <v>0</v>
      </c>
    </row>
    <row r="499" spans="1:10" x14ac:dyDescent="0.2">
      <c r="A499" s="4" t="s">
        <v>124</v>
      </c>
      <c r="B499" s="731" t="s">
        <v>513</v>
      </c>
      <c r="C499" s="731" t="s">
        <v>1</v>
      </c>
      <c r="D499" s="731" t="s">
        <v>1</v>
      </c>
      <c r="E499" s="731" t="s">
        <v>1</v>
      </c>
      <c r="F499" s="524">
        <v>10</v>
      </c>
    </row>
    <row r="500" spans="1:10" x14ac:dyDescent="0.2">
      <c r="A500" s="4" t="s">
        <v>125</v>
      </c>
      <c r="B500" s="731" t="s">
        <v>514</v>
      </c>
      <c r="C500" s="731" t="s">
        <v>1</v>
      </c>
      <c r="D500" s="731" t="s">
        <v>1</v>
      </c>
      <c r="E500" s="731" t="s">
        <v>1</v>
      </c>
      <c r="F500" s="524">
        <v>0</v>
      </c>
    </row>
    <row r="501" spans="1:10" ht="13.5" thickBot="1" x14ac:dyDescent="0.25">
      <c r="A501" s="4" t="s">
        <v>68</v>
      </c>
      <c r="B501" s="731" t="s">
        <v>515</v>
      </c>
      <c r="C501" s="731" t="s">
        <v>1</v>
      </c>
      <c r="D501" s="731" t="s">
        <v>1</v>
      </c>
      <c r="E501" s="731" t="s">
        <v>1</v>
      </c>
      <c r="F501" s="524">
        <v>0</v>
      </c>
    </row>
    <row r="502" spans="1:10" ht="14.25" thickTop="1" thickBot="1" x14ac:dyDescent="0.25">
      <c r="A502" s="593" t="s">
        <v>408</v>
      </c>
      <c r="B502" s="593" t="s">
        <v>1</v>
      </c>
      <c r="C502" s="593" t="s">
        <v>1</v>
      </c>
      <c r="D502" s="593" t="s">
        <v>1</v>
      </c>
      <c r="E502" s="593" t="s">
        <v>1</v>
      </c>
      <c r="F502" s="593">
        <f>SUM(F498:F501)</f>
        <v>10</v>
      </c>
    </row>
    <row r="503" spans="1:10" ht="14.25" thickTop="1" thickBot="1" x14ac:dyDescent="0.25">
      <c r="A503" s="593" t="s">
        <v>168</v>
      </c>
      <c r="B503" s="593" t="s">
        <v>1</v>
      </c>
      <c r="C503" s="593" t="s">
        <v>1</v>
      </c>
      <c r="D503" s="593" t="s">
        <v>1</v>
      </c>
      <c r="E503" s="593" t="s">
        <v>1</v>
      </c>
      <c r="F503" s="593">
        <f>+F502+F497</f>
        <v>33</v>
      </c>
    </row>
    <row r="504" spans="1:10" ht="13.5" customHeight="1" thickTop="1" x14ac:dyDescent="0.2"/>
    <row r="505" spans="1:10" ht="24.95" customHeight="1" x14ac:dyDescent="0.2"/>
    <row r="506" spans="1:10" ht="33.75" customHeight="1" x14ac:dyDescent="0.2">
      <c r="B506" s="606" t="s">
        <v>536</v>
      </c>
      <c r="C506" s="606"/>
      <c r="D506" s="606"/>
      <c r="E506" s="606"/>
      <c r="F506" s="606"/>
      <c r="G506" s="606"/>
      <c r="H506" s="606"/>
      <c r="I506" s="606"/>
      <c r="J506" s="606"/>
    </row>
    <row r="507" spans="1:10" ht="22.5" customHeight="1" thickBot="1" x14ac:dyDescent="0.25">
      <c r="B507" s="607" t="s">
        <v>537</v>
      </c>
      <c r="C507" s="607"/>
      <c r="D507" s="607"/>
      <c r="E507" s="607"/>
      <c r="F507" s="607"/>
      <c r="G507" s="607"/>
      <c r="H507" s="607"/>
      <c r="I507" s="607"/>
      <c r="J507" s="607"/>
    </row>
    <row r="508" spans="1:10" ht="24.95" customHeight="1" thickTop="1" thickBot="1" x14ac:dyDescent="0.25">
      <c r="B508" s="593" t="s">
        <v>538</v>
      </c>
      <c r="C508" s="593" t="s">
        <v>539</v>
      </c>
      <c r="D508" s="593"/>
      <c r="E508" s="593"/>
      <c r="F508" s="593"/>
      <c r="G508" s="593"/>
      <c r="H508" s="593"/>
      <c r="I508" s="593"/>
      <c r="J508" s="593"/>
    </row>
    <row r="509" spans="1:10" ht="42" customHeight="1" thickTop="1" thickBot="1" x14ac:dyDescent="0.25">
      <c r="B509" s="593" t="s">
        <v>1</v>
      </c>
      <c r="C509" s="593" t="s">
        <v>754</v>
      </c>
      <c r="D509" s="593" t="s">
        <v>1</v>
      </c>
      <c r="E509" s="593" t="s">
        <v>755</v>
      </c>
      <c r="F509" s="593" t="s">
        <v>1</v>
      </c>
      <c r="G509" s="593" t="s">
        <v>756</v>
      </c>
      <c r="H509" s="593" t="s">
        <v>1</v>
      </c>
      <c r="I509" s="593" t="s">
        <v>757</v>
      </c>
      <c r="J509" s="593"/>
    </row>
    <row r="510" spans="1:10" ht="24" customHeight="1" thickTop="1" thickBot="1" x14ac:dyDescent="0.25">
      <c r="B510" s="593">
        <f>SUM(C510:J510)</f>
        <v>23</v>
      </c>
      <c r="C510" s="808">
        <v>10</v>
      </c>
      <c r="D510" s="808"/>
      <c r="E510" s="808">
        <v>5</v>
      </c>
      <c r="F510" s="808"/>
      <c r="G510" s="808">
        <v>8</v>
      </c>
      <c r="H510" s="808"/>
      <c r="I510" s="807">
        <v>0</v>
      </c>
      <c r="J510" s="807"/>
    </row>
    <row r="511" spans="1:10" ht="14.25" thickTop="1" thickBot="1" x14ac:dyDescent="0.25">
      <c r="B511" s="593" t="s">
        <v>538</v>
      </c>
      <c r="C511" s="593" t="s">
        <v>763</v>
      </c>
      <c r="D511" s="593"/>
      <c r="E511" s="593"/>
      <c r="F511" s="593"/>
      <c r="G511" s="593"/>
      <c r="H511" s="593"/>
      <c r="I511" s="593"/>
      <c r="J511" s="593"/>
    </row>
    <row r="512" spans="1:10" ht="40.5" customHeight="1" thickTop="1" thickBot="1" x14ac:dyDescent="0.25">
      <c r="B512" s="593" t="s">
        <v>1</v>
      </c>
      <c r="C512" s="593" t="s">
        <v>754</v>
      </c>
      <c r="D512" s="593" t="s">
        <v>1</v>
      </c>
      <c r="E512" s="593" t="s">
        <v>755</v>
      </c>
      <c r="F512" s="593" t="s">
        <v>1</v>
      </c>
      <c r="G512" s="593" t="s">
        <v>756</v>
      </c>
      <c r="H512" s="593" t="s">
        <v>1</v>
      </c>
      <c r="I512" s="593" t="s">
        <v>757</v>
      </c>
      <c r="J512" s="593"/>
    </row>
    <row r="513" spans="1:10" ht="14.25" thickTop="1" thickBot="1" x14ac:dyDescent="0.25">
      <c r="B513" s="593">
        <f>SUM(C513:J513)</f>
        <v>21</v>
      </c>
      <c r="C513" s="808">
        <v>1</v>
      </c>
      <c r="D513" s="808"/>
      <c r="E513" s="808">
        <v>12</v>
      </c>
      <c r="F513" s="808"/>
      <c r="G513" s="808">
        <v>2</v>
      </c>
      <c r="H513" s="808"/>
      <c r="I513" s="807">
        <v>6</v>
      </c>
      <c r="J513" s="807"/>
    </row>
    <row r="514" spans="1:10" ht="14.25" thickTop="1" thickBot="1" x14ac:dyDescent="0.25">
      <c r="B514" s="593">
        <f>+B513+B510</f>
        <v>44</v>
      </c>
      <c r="C514" s="593">
        <f>+C513+C510</f>
        <v>11</v>
      </c>
      <c r="D514" s="593"/>
      <c r="E514" s="593">
        <f>+E513+E510</f>
        <v>17</v>
      </c>
      <c r="F514" s="593" t="s">
        <v>1</v>
      </c>
      <c r="G514" s="593">
        <f>+G513+G510</f>
        <v>10</v>
      </c>
      <c r="H514" s="593" t="s">
        <v>1</v>
      </c>
      <c r="I514" s="815">
        <f>+I513+I510</f>
        <v>6</v>
      </c>
      <c r="J514" s="815"/>
    </row>
    <row r="515" spans="1:10" ht="14.25" thickTop="1" thickBot="1" x14ac:dyDescent="0.25">
      <c r="B515" s="73" t="s">
        <v>540</v>
      </c>
      <c r="C515" s="617" t="s">
        <v>20</v>
      </c>
      <c r="D515" s="618"/>
      <c r="E515" s="618"/>
      <c r="F515" s="618"/>
      <c r="G515" s="618"/>
      <c r="H515" s="618"/>
      <c r="I515" s="618"/>
      <c r="J515" s="619"/>
    </row>
    <row r="516" spans="1:10" ht="14.25" thickTop="1" thickBot="1" x14ac:dyDescent="0.25">
      <c r="B516" s="120">
        <f>+B513/B514*100</f>
        <v>47.727272727272727</v>
      </c>
      <c r="C516" s="617" t="s">
        <v>20</v>
      </c>
      <c r="D516" s="618"/>
      <c r="E516" s="618"/>
      <c r="F516" s="618"/>
      <c r="G516" s="618"/>
      <c r="H516" s="618"/>
      <c r="I516" s="618"/>
      <c r="J516" s="619"/>
    </row>
    <row r="517" spans="1:10" ht="13.5" thickTop="1" x14ac:dyDescent="0.2"/>
    <row r="519" spans="1:10" x14ac:dyDescent="0.2">
      <c r="C519" s="514"/>
      <c r="D519" s="514"/>
      <c r="E519" s="514"/>
      <c r="F519" s="514"/>
      <c r="G519" s="514"/>
      <c r="H519" s="514"/>
      <c r="I519" s="514"/>
    </row>
    <row r="520" spans="1:10" ht="15" x14ac:dyDescent="0.25">
      <c r="A520" s="370" t="s">
        <v>541</v>
      </c>
      <c r="B520" s="371"/>
      <c r="C520" s="371"/>
      <c r="D520" s="371"/>
      <c r="E520" s="371"/>
      <c r="F520" s="371"/>
      <c r="G520" s="514"/>
      <c r="H520" s="514"/>
      <c r="I520" s="514"/>
      <c r="J520" s="244"/>
    </row>
    <row r="521" spans="1:10" ht="13.5" customHeight="1" x14ac:dyDescent="0.25">
      <c r="A521" s="793" t="s">
        <v>946</v>
      </c>
      <c r="B521" s="793" t="s">
        <v>1</v>
      </c>
      <c r="C521" s="793" t="s">
        <v>1</v>
      </c>
      <c r="D521" s="793" t="s">
        <v>1</v>
      </c>
      <c r="E521" s="793" t="s">
        <v>1</v>
      </c>
      <c r="F521" s="793" t="s">
        <v>1</v>
      </c>
      <c r="G521" s="244"/>
      <c r="H521" s="244"/>
      <c r="I521" s="244"/>
      <c r="J521" s="244"/>
    </row>
    <row r="522" spans="1:10" ht="37.5" customHeight="1" x14ac:dyDescent="0.2">
      <c r="A522" s="244"/>
      <c r="B522" s="244"/>
      <c r="C522" s="244"/>
      <c r="D522" s="244"/>
      <c r="E522" s="244"/>
      <c r="F522" s="244"/>
      <c r="G522" s="244"/>
      <c r="H522" s="244"/>
      <c r="I522" s="244"/>
      <c r="J522" s="244"/>
    </row>
    <row r="523" spans="1:10" ht="21.75" customHeight="1" x14ac:dyDescent="0.2">
      <c r="A523" s="620" t="s">
        <v>542</v>
      </c>
      <c r="B523" s="620"/>
      <c r="C523" s="620"/>
      <c r="D523" s="620"/>
      <c r="E523" s="620"/>
      <c r="F523" s="263"/>
      <c r="G523" s="263"/>
      <c r="H523" s="263"/>
      <c r="I523" s="244"/>
      <c r="J523" s="244"/>
    </row>
    <row r="524" spans="1:10" ht="20.100000000000001" customHeight="1" thickBot="1" x14ac:dyDescent="0.25">
      <c r="A524" s="740" t="s">
        <v>543</v>
      </c>
      <c r="B524" s="740"/>
      <c r="C524" s="740"/>
      <c r="D524" s="740"/>
      <c r="E524" s="740"/>
      <c r="F524" s="263"/>
      <c r="G524" s="263"/>
      <c r="H524" s="263"/>
      <c r="I524" s="244"/>
      <c r="J524" s="244"/>
    </row>
    <row r="525" spans="1:10" ht="44.25" customHeight="1" thickTop="1" thickBot="1" x14ac:dyDescent="0.25">
      <c r="A525" s="404" t="s">
        <v>544</v>
      </c>
      <c r="B525" s="404" t="s">
        <v>545</v>
      </c>
      <c r="C525" s="404" t="s">
        <v>546</v>
      </c>
      <c r="D525" s="404" t="s">
        <v>538</v>
      </c>
      <c r="E525" s="404" t="s">
        <v>168</v>
      </c>
      <c r="F525" s="244"/>
      <c r="G525" s="166"/>
      <c r="H525" s="244"/>
      <c r="I525" s="244"/>
      <c r="J525" s="244"/>
    </row>
    <row r="526" spans="1:10" ht="14.25" thickTop="1" thickBot="1" x14ac:dyDescent="0.25">
      <c r="A526" s="475">
        <v>4</v>
      </c>
      <c r="B526" s="475">
        <v>59</v>
      </c>
      <c r="C526" s="475">
        <v>6</v>
      </c>
      <c r="D526" s="475">
        <v>37</v>
      </c>
      <c r="E526" s="458">
        <f>SUM(A526:D526)</f>
        <v>106</v>
      </c>
      <c r="F526" s="244"/>
      <c r="G526" s="390"/>
      <c r="H526" s="244"/>
      <c r="I526" s="244"/>
      <c r="J526" s="244"/>
    </row>
    <row r="527" spans="1:10" ht="14.25" thickTop="1" thickBot="1" x14ac:dyDescent="0.25">
      <c r="A527" s="794" t="s">
        <v>547</v>
      </c>
      <c r="B527" s="795"/>
      <c r="C527" s="795"/>
      <c r="D527" s="795"/>
      <c r="E527" s="796"/>
      <c r="F527" s="244"/>
      <c r="G527" s="153"/>
      <c r="H527" s="244"/>
      <c r="I527" s="244"/>
      <c r="J527" s="244"/>
    </row>
    <row r="528" spans="1:10" ht="14.25" thickTop="1" thickBot="1" x14ac:dyDescent="0.25">
      <c r="A528" s="557">
        <v>4</v>
      </c>
      <c r="B528" s="557">
        <v>59</v>
      </c>
      <c r="C528" s="557">
        <v>6</v>
      </c>
      <c r="D528" s="557">
        <v>37</v>
      </c>
      <c r="E528" s="458">
        <f>SUM(A528:D528)</f>
        <v>106</v>
      </c>
      <c r="F528" s="244"/>
      <c r="G528" s="390"/>
      <c r="H528" s="244"/>
      <c r="I528" s="244"/>
      <c r="J528" s="244"/>
    </row>
    <row r="529" spans="1:14" s="121" customFormat="1" ht="14.25" thickTop="1" thickBot="1" x14ac:dyDescent="0.25">
      <c r="A529" s="404" t="s">
        <v>548</v>
      </c>
      <c r="B529" s="404" t="s">
        <v>549</v>
      </c>
      <c r="C529" s="404" t="s">
        <v>550</v>
      </c>
      <c r="D529" s="404" t="s">
        <v>551</v>
      </c>
      <c r="E529" s="404" t="s">
        <v>829</v>
      </c>
      <c r="F529" s="244"/>
      <c r="G529" s="166"/>
      <c r="H529" s="244"/>
      <c r="I529" s="244"/>
      <c r="J529" s="244"/>
      <c r="K529"/>
      <c r="L529"/>
      <c r="M529"/>
      <c r="N529"/>
    </row>
    <row r="530" spans="1:14" s="121" customFormat="1" ht="14.25" thickTop="1" thickBot="1" x14ac:dyDescent="0.25">
      <c r="A530" s="476">
        <f>+A528/A526*100</f>
        <v>100</v>
      </c>
      <c r="B530" s="476">
        <f>+B528/B526*100</f>
        <v>100</v>
      </c>
      <c r="C530" s="476">
        <f>+C528/C526*100</f>
        <v>100</v>
      </c>
      <c r="D530" s="476">
        <f>+D528/D526*100</f>
        <v>100</v>
      </c>
      <c r="E530" s="476">
        <f>+E528/E526*100</f>
        <v>100</v>
      </c>
      <c r="F530" s="244"/>
      <c r="G530" s="170"/>
      <c r="H530" s="244"/>
      <c r="I530" s="244"/>
      <c r="J530" s="244"/>
      <c r="K530"/>
      <c r="L530"/>
      <c r="M530"/>
      <c r="N530"/>
    </row>
    <row r="531" spans="1:14" s="121" customFormat="1" ht="13.5" thickTop="1" x14ac:dyDescent="0.2">
      <c r="A531" s="244"/>
      <c r="B531" s="244"/>
      <c r="C531" s="244"/>
      <c r="D531" s="244"/>
      <c r="E531" s="244"/>
      <c r="F531" s="244"/>
      <c r="G531" s="244"/>
      <c r="H531" s="244"/>
      <c r="I531" s="244"/>
      <c r="J531" s="244"/>
      <c r="K531"/>
      <c r="L531"/>
      <c r="M531"/>
      <c r="N531"/>
    </row>
    <row r="532" spans="1:14" s="121" customFormat="1" x14ac:dyDescent="0.2"/>
    <row r="533" spans="1:14" s="121" customFormat="1" ht="15" x14ac:dyDescent="0.25">
      <c r="A533" s="797" t="s">
        <v>12</v>
      </c>
      <c r="B533" s="797" t="s">
        <v>1</v>
      </c>
      <c r="C533" s="797" t="s">
        <v>1</v>
      </c>
      <c r="D533" s="797" t="s">
        <v>1</v>
      </c>
      <c r="E533" s="797" t="s">
        <v>1</v>
      </c>
      <c r="F533" s="797" t="s">
        <v>1</v>
      </c>
    </row>
    <row r="534" spans="1:14" s="121" customFormat="1" ht="15" x14ac:dyDescent="0.25">
      <c r="A534" s="123"/>
      <c r="B534" s="123"/>
      <c r="C534" s="123"/>
      <c r="D534" s="123"/>
      <c r="E534" s="123"/>
      <c r="F534" s="123"/>
    </row>
    <row r="535" spans="1:14" s="121" customFormat="1" ht="13.5" thickBot="1" x14ac:dyDescent="0.25">
      <c r="B535" s="607" t="s">
        <v>830</v>
      </c>
      <c r="C535" s="607"/>
      <c r="D535" s="607"/>
      <c r="E535" s="607"/>
      <c r="F535" s="607"/>
      <c r="G535" s="607"/>
      <c r="H535" s="92"/>
      <c r="I535" s="92"/>
      <c r="J535" s="92"/>
      <c r="K535" s="92"/>
      <c r="L535" s="92"/>
      <c r="M535" s="92"/>
      <c r="N535" s="92"/>
    </row>
    <row r="536" spans="1:14" s="121" customFormat="1" ht="13.5" thickTop="1" x14ac:dyDescent="0.2">
      <c r="B536" s="798" t="s">
        <v>831</v>
      </c>
      <c r="C536" s="798" t="s">
        <v>832</v>
      </c>
      <c r="D536" s="798" t="s">
        <v>833</v>
      </c>
      <c r="E536" s="798" t="s">
        <v>195</v>
      </c>
      <c r="F536" s="798" t="s">
        <v>836</v>
      </c>
      <c r="G536" s="798" t="s">
        <v>552</v>
      </c>
      <c r="H536" s="800"/>
    </row>
    <row r="537" spans="1:14" s="121" customFormat="1" ht="21" customHeight="1" x14ac:dyDescent="0.2">
      <c r="B537" s="799"/>
      <c r="C537" s="799"/>
      <c r="D537" s="799"/>
      <c r="E537" s="799"/>
      <c r="F537" s="799"/>
      <c r="G537" s="799"/>
      <c r="H537" s="800"/>
    </row>
    <row r="538" spans="1:14" s="121" customFormat="1" ht="41.25" customHeight="1" thickBot="1" x14ac:dyDescent="0.25">
      <c r="B538" s="799"/>
      <c r="C538" s="799"/>
      <c r="D538" s="799"/>
      <c r="E538" s="799"/>
      <c r="F538" s="799"/>
      <c r="G538" s="804"/>
      <c r="H538" s="800"/>
    </row>
    <row r="539" spans="1:14" s="121" customFormat="1" ht="29.25" customHeight="1" thickTop="1" x14ac:dyDescent="0.2">
      <c r="B539" s="176" t="s">
        <v>838</v>
      </c>
      <c r="C539" s="184">
        <v>355</v>
      </c>
      <c r="D539" s="184">
        <v>385</v>
      </c>
      <c r="E539" s="185">
        <f>+C539+D539</f>
        <v>740</v>
      </c>
      <c r="F539" s="181" t="s">
        <v>835</v>
      </c>
      <c r="G539" s="99">
        <f>+E539/C540*100</f>
        <v>100</v>
      </c>
      <c r="H539" s="177"/>
    </row>
    <row r="540" spans="1:14" s="121" customFormat="1" ht="15" x14ac:dyDescent="0.2">
      <c r="B540" s="176" t="s">
        <v>834</v>
      </c>
      <c r="C540" s="801">
        <v>740</v>
      </c>
      <c r="D540" s="802"/>
      <c r="E540" s="802"/>
      <c r="F540" s="803"/>
      <c r="G540" s="97"/>
      <c r="H540" s="177"/>
    </row>
    <row r="541" spans="1:14" s="121" customFormat="1" ht="36" x14ac:dyDescent="0.2">
      <c r="B541" s="176" t="s">
        <v>839</v>
      </c>
      <c r="C541" s="186">
        <v>144</v>
      </c>
      <c r="D541" s="186">
        <v>189</v>
      </c>
      <c r="E541" s="187">
        <f t="shared" ref="E541:E546" si="33">+C541+D541</f>
        <v>333</v>
      </c>
      <c r="F541" s="182" t="s">
        <v>837</v>
      </c>
      <c r="G541" s="100">
        <f>+E541/E539*100</f>
        <v>45</v>
      </c>
      <c r="H541" s="177"/>
    </row>
    <row r="542" spans="1:14" s="121" customFormat="1" ht="27.75" customHeight="1" x14ac:dyDescent="0.2">
      <c r="B542" s="176" t="s">
        <v>848</v>
      </c>
      <c r="C542" s="186">
        <v>161</v>
      </c>
      <c r="D542" s="186">
        <v>209</v>
      </c>
      <c r="E542" s="187">
        <f>SUM(C542:D542)</f>
        <v>370</v>
      </c>
      <c r="F542" s="182"/>
      <c r="G542" s="179"/>
      <c r="H542" s="177"/>
    </row>
    <row r="543" spans="1:14" s="121" customFormat="1" ht="48" x14ac:dyDescent="0.2">
      <c r="B543" s="176" t="s">
        <v>840</v>
      </c>
      <c r="C543" s="186">
        <v>138</v>
      </c>
      <c r="D543" s="186">
        <v>181</v>
      </c>
      <c r="E543" s="187">
        <f t="shared" si="33"/>
        <v>319</v>
      </c>
      <c r="F543" s="182" t="s">
        <v>841</v>
      </c>
      <c r="G543" s="230">
        <f>+E543/E542*100</f>
        <v>86.21621621621621</v>
      </c>
      <c r="H543" s="177"/>
    </row>
    <row r="544" spans="1:14" s="121" customFormat="1" ht="24" x14ac:dyDescent="0.2">
      <c r="B544" s="176" t="s">
        <v>842</v>
      </c>
      <c r="C544" s="188">
        <v>355</v>
      </c>
      <c r="D544" s="188">
        <v>385</v>
      </c>
      <c r="E544" s="187">
        <f t="shared" si="33"/>
        <v>740</v>
      </c>
      <c r="F544" s="182" t="s">
        <v>843</v>
      </c>
      <c r="G544" s="182">
        <f>+E544/E547*100</f>
        <v>2846.1538461538462</v>
      </c>
      <c r="H544" s="177"/>
    </row>
    <row r="545" spans="1:14" s="121" customFormat="1" ht="24" x14ac:dyDescent="0.2">
      <c r="B545" s="180" t="s">
        <v>844</v>
      </c>
      <c r="C545" s="188">
        <v>49</v>
      </c>
      <c r="D545" s="188">
        <v>58</v>
      </c>
      <c r="E545" s="187">
        <f t="shared" si="33"/>
        <v>107</v>
      </c>
      <c r="F545" s="811"/>
      <c r="G545" s="812"/>
      <c r="H545" s="177"/>
    </row>
    <row r="546" spans="1:14" s="121" customFormat="1" ht="32.25" customHeight="1" x14ac:dyDescent="0.2">
      <c r="B546" s="180" t="s">
        <v>845</v>
      </c>
      <c r="C546" s="188">
        <v>286</v>
      </c>
      <c r="D546" s="188">
        <v>327</v>
      </c>
      <c r="E546" s="187">
        <f t="shared" si="33"/>
        <v>613</v>
      </c>
      <c r="F546" s="811"/>
      <c r="G546" s="812"/>
      <c r="H546" s="177"/>
    </row>
    <row r="547" spans="1:14" ht="24" x14ac:dyDescent="0.2">
      <c r="A547" s="121"/>
      <c r="B547" s="180" t="s">
        <v>846</v>
      </c>
      <c r="C547" s="805">
        <v>3</v>
      </c>
      <c r="D547" s="806"/>
      <c r="E547" s="813">
        <f>+C547+C548</f>
        <v>26</v>
      </c>
      <c r="F547" s="182" t="s">
        <v>850</v>
      </c>
      <c r="G547" s="100">
        <f>+E545/E546*100</f>
        <v>17.455138662316479</v>
      </c>
      <c r="H547" s="177"/>
      <c r="I547" s="121"/>
      <c r="J547" s="121"/>
      <c r="K547" s="121"/>
      <c r="L547" s="121"/>
      <c r="M547" s="121"/>
      <c r="N547" s="121"/>
    </row>
    <row r="548" spans="1:14" ht="24" x14ac:dyDescent="0.2">
      <c r="A548" s="121"/>
      <c r="B548" s="180" t="s">
        <v>847</v>
      </c>
      <c r="C548" s="805">
        <v>23</v>
      </c>
      <c r="D548" s="806"/>
      <c r="E548" s="814"/>
      <c r="F548" s="182" t="s">
        <v>851</v>
      </c>
      <c r="G548" s="207">
        <f>+E546/C548*100</f>
        <v>2665.2173913043475</v>
      </c>
      <c r="H548" s="177"/>
      <c r="I548" s="121"/>
      <c r="J548" s="121"/>
      <c r="K548" s="121"/>
      <c r="L548" s="121"/>
      <c r="M548" s="121"/>
      <c r="N548" s="121"/>
    </row>
    <row r="549" spans="1:14" ht="24.75" thickBot="1" x14ac:dyDescent="0.25">
      <c r="A549" s="121"/>
      <c r="B549" s="178" t="s">
        <v>849</v>
      </c>
      <c r="C549" s="809">
        <v>26</v>
      </c>
      <c r="D549" s="810"/>
      <c r="E549" s="228"/>
      <c r="F549" s="183" t="s">
        <v>852</v>
      </c>
      <c r="G549" s="229">
        <f>+C549/E547*100</f>
        <v>100</v>
      </c>
      <c r="H549" s="177"/>
      <c r="I549" s="121"/>
      <c r="J549" s="121"/>
      <c r="K549" s="121"/>
      <c r="L549" s="121"/>
      <c r="M549" s="121"/>
      <c r="N549" s="121"/>
    </row>
    <row r="550" spans="1:14" ht="13.5" thickTop="1" x14ac:dyDescent="0.2"/>
    <row r="552" spans="1:14" ht="13.5" thickBot="1" x14ac:dyDescent="0.25">
      <c r="B552" s="607" t="s">
        <v>880</v>
      </c>
      <c r="C552" s="607"/>
      <c r="D552" s="607"/>
      <c r="E552" s="607"/>
      <c r="F552" s="607"/>
      <c r="G552" s="607"/>
    </row>
    <row r="553" spans="1:14" ht="13.5" thickTop="1" x14ac:dyDescent="0.2">
      <c r="B553" s="798" t="s">
        <v>831</v>
      </c>
      <c r="C553" s="798" t="s">
        <v>832</v>
      </c>
      <c r="D553" s="798" t="s">
        <v>833</v>
      </c>
      <c r="E553" s="798" t="s">
        <v>195</v>
      </c>
      <c r="F553" s="798" t="s">
        <v>836</v>
      </c>
      <c r="G553" s="798" t="s">
        <v>552</v>
      </c>
    </row>
    <row r="554" spans="1:14" x14ac:dyDescent="0.2">
      <c r="B554" s="799"/>
      <c r="C554" s="799"/>
      <c r="D554" s="799"/>
      <c r="E554" s="799"/>
      <c r="F554" s="799"/>
      <c r="G554" s="799"/>
    </row>
    <row r="555" spans="1:14" ht="13.5" thickBot="1" x14ac:dyDescent="0.25">
      <c r="B555" s="799"/>
      <c r="C555" s="799"/>
      <c r="D555" s="799"/>
      <c r="E555" s="799"/>
      <c r="F555" s="799"/>
      <c r="G555" s="804"/>
    </row>
    <row r="556" spans="1:14" ht="25.5" thickTop="1" thickBot="1" x14ac:dyDescent="0.25">
      <c r="B556" s="176" t="s">
        <v>853</v>
      </c>
      <c r="C556" s="192">
        <v>21</v>
      </c>
      <c r="D556" s="192">
        <v>44</v>
      </c>
      <c r="E556" s="195">
        <f>+C556+D556</f>
        <v>65</v>
      </c>
      <c r="F556" s="787" t="s">
        <v>855</v>
      </c>
      <c r="G556" s="789">
        <f>+E557/E556*100</f>
        <v>100</v>
      </c>
    </row>
    <row r="557" spans="1:14" ht="25.5" thickTop="1" thickBot="1" x14ac:dyDescent="0.25">
      <c r="B557" s="178" t="s">
        <v>854</v>
      </c>
      <c r="C557" s="193">
        <v>21</v>
      </c>
      <c r="D557" s="194">
        <v>44</v>
      </c>
      <c r="E557" s="231">
        <f>+C557+D557</f>
        <v>65</v>
      </c>
      <c r="F557" s="788"/>
      <c r="G557" s="790"/>
    </row>
    <row r="558" spans="1:14" ht="13.5" customHeight="1" thickTop="1" x14ac:dyDescent="0.2"/>
    <row r="559" spans="1:14" s="388" customFormat="1" ht="13.5" customHeight="1" x14ac:dyDescent="0.2"/>
    <row r="560" spans="1:14" s="388" customFormat="1" ht="13.5" customHeight="1" thickBot="1" x14ac:dyDescent="0.25">
      <c r="B560" s="831" t="s">
        <v>1064</v>
      </c>
      <c r="C560" s="832"/>
      <c r="D560" s="832"/>
      <c r="E560" s="832"/>
      <c r="F560" s="832"/>
      <c r="G560" s="832"/>
    </row>
    <row r="561" spans="1:10" s="388" customFormat="1" ht="13.5" customHeight="1" thickTop="1" x14ac:dyDescent="0.2">
      <c r="B561" s="798" t="s">
        <v>831</v>
      </c>
      <c r="C561" s="833" t="s">
        <v>816</v>
      </c>
      <c r="D561" s="834"/>
      <c r="E561" s="835"/>
      <c r="F561" s="798" t="s">
        <v>836</v>
      </c>
      <c r="G561" s="798" t="s">
        <v>552</v>
      </c>
    </row>
    <row r="562" spans="1:10" s="388" customFormat="1" ht="13.5" customHeight="1" x14ac:dyDescent="0.2">
      <c r="B562" s="799"/>
      <c r="C562" s="836"/>
      <c r="D562" s="837"/>
      <c r="E562" s="838"/>
      <c r="F562" s="799"/>
      <c r="G562" s="799"/>
    </row>
    <row r="563" spans="1:10" s="388" customFormat="1" ht="13.5" customHeight="1" thickBot="1" x14ac:dyDescent="0.25">
      <c r="B563" s="799"/>
      <c r="C563" s="839"/>
      <c r="D563" s="840"/>
      <c r="E563" s="841"/>
      <c r="F563" s="799"/>
      <c r="G563" s="804"/>
    </row>
    <row r="564" spans="1:10" s="388" customFormat="1" ht="30" customHeight="1" thickTop="1" x14ac:dyDescent="0.2">
      <c r="B564" s="176" t="s">
        <v>1065</v>
      </c>
      <c r="C564" s="842"/>
      <c r="D564" s="843"/>
      <c r="E564" s="844"/>
      <c r="F564" s="787" t="s">
        <v>855</v>
      </c>
      <c r="G564" s="789" t="e">
        <f>+C565/C564*100</f>
        <v>#DIV/0!</v>
      </c>
    </row>
    <row r="565" spans="1:10" s="388" customFormat="1" ht="33.75" customHeight="1" thickBot="1" x14ac:dyDescent="0.25">
      <c r="B565" s="178" t="s">
        <v>1066</v>
      </c>
      <c r="C565" s="845"/>
      <c r="D565" s="846"/>
      <c r="E565" s="847"/>
      <c r="F565" s="788"/>
      <c r="G565" s="790"/>
    </row>
    <row r="566" spans="1:10" s="388" customFormat="1" ht="13.5" customHeight="1" thickTop="1" x14ac:dyDescent="0.2"/>
    <row r="567" spans="1:10" s="388" customFormat="1" ht="13.5" customHeight="1" x14ac:dyDescent="0.2"/>
    <row r="568" spans="1:10" x14ac:dyDescent="0.2">
      <c r="A568" s="606" t="s">
        <v>856</v>
      </c>
      <c r="B568" s="606"/>
      <c r="C568" s="606"/>
      <c r="D568" s="606"/>
      <c r="E568" s="606"/>
      <c r="F568" s="606"/>
      <c r="G568" s="606"/>
      <c r="H568" s="606"/>
      <c r="I568" s="606"/>
      <c r="J568" s="606"/>
    </row>
    <row r="569" spans="1:10" ht="13.5" thickBot="1" x14ac:dyDescent="0.25">
      <c r="A569" s="770" t="s">
        <v>966</v>
      </c>
      <c r="B569" s="770"/>
      <c r="C569" s="770"/>
      <c r="D569" s="770"/>
      <c r="E569" s="770"/>
      <c r="F569" s="770"/>
      <c r="G569" s="770"/>
      <c r="H569" s="770"/>
      <c r="I569" s="770"/>
      <c r="J569" s="770"/>
    </row>
    <row r="570" spans="1:10" ht="60.75" customHeight="1" thickTop="1" thickBot="1" x14ac:dyDescent="0.25">
      <c r="A570" s="163" t="s">
        <v>189</v>
      </c>
      <c r="B570" s="593" t="s">
        <v>947</v>
      </c>
      <c r="C570" s="593" t="s">
        <v>1</v>
      </c>
      <c r="D570" s="617" t="s">
        <v>1</v>
      </c>
      <c r="E570" s="786" t="s">
        <v>857</v>
      </c>
      <c r="F570" s="786"/>
      <c r="G570" s="786" t="s">
        <v>858</v>
      </c>
      <c r="H570" s="786"/>
      <c r="I570" s="786" t="s">
        <v>859</v>
      </c>
      <c r="J570" s="786"/>
    </row>
    <row r="571" spans="1:10" ht="13.5" thickTop="1" x14ac:dyDescent="0.2">
      <c r="A571" s="167" t="s">
        <v>0</v>
      </c>
      <c r="B571" s="791" t="s">
        <v>1135</v>
      </c>
      <c r="C571" s="791"/>
      <c r="D571" s="792"/>
      <c r="E571" s="782">
        <v>29</v>
      </c>
      <c r="F571" s="782"/>
      <c r="G571" s="782">
        <v>44</v>
      </c>
      <c r="H571" s="782"/>
      <c r="I571" s="782">
        <v>29</v>
      </c>
      <c r="J571" s="782"/>
    </row>
    <row r="572" spans="1:10" x14ac:dyDescent="0.2">
      <c r="A572" s="167" t="s">
        <v>90</v>
      </c>
      <c r="B572" s="791" t="s">
        <v>1136</v>
      </c>
      <c r="C572" s="791"/>
      <c r="D572" s="792"/>
      <c r="E572" s="782">
        <v>27</v>
      </c>
      <c r="F572" s="782"/>
      <c r="G572" s="782">
        <v>84</v>
      </c>
      <c r="H572" s="782"/>
      <c r="I572" s="782">
        <v>27</v>
      </c>
      <c r="J572" s="782"/>
    </row>
    <row r="573" spans="1:10" x14ac:dyDescent="0.2">
      <c r="A573" s="167" t="s">
        <v>91</v>
      </c>
      <c r="B573" s="791" t="s">
        <v>1137</v>
      </c>
      <c r="C573" s="791"/>
      <c r="D573" s="792"/>
      <c r="E573" s="782">
        <v>12</v>
      </c>
      <c r="F573" s="782"/>
      <c r="G573" s="782">
        <v>46</v>
      </c>
      <c r="H573" s="782"/>
      <c r="I573" s="782">
        <v>12</v>
      </c>
      <c r="J573" s="782"/>
    </row>
    <row r="574" spans="1:10" x14ac:dyDescent="0.2">
      <c r="A574" s="167" t="s">
        <v>92</v>
      </c>
      <c r="B574" s="791" t="s">
        <v>1138</v>
      </c>
      <c r="C574" s="791"/>
      <c r="D574" s="792"/>
      <c r="E574" s="782">
        <v>49</v>
      </c>
      <c r="F574" s="782"/>
      <c r="G574" s="782">
        <v>151</v>
      </c>
      <c r="H574" s="782"/>
      <c r="I574" s="782">
        <v>49</v>
      </c>
      <c r="J574" s="782"/>
    </row>
    <row r="575" spans="1:10" x14ac:dyDescent="0.2">
      <c r="A575" s="167" t="s">
        <v>93</v>
      </c>
      <c r="B575" s="731"/>
      <c r="C575" s="731"/>
      <c r="D575" s="785"/>
      <c r="E575" s="782"/>
      <c r="F575" s="782"/>
      <c r="G575" s="782"/>
      <c r="H575" s="782"/>
      <c r="I575" s="782"/>
      <c r="J575" s="782"/>
    </row>
    <row r="576" spans="1:10" x14ac:dyDescent="0.2">
      <c r="A576" s="167" t="s">
        <v>94</v>
      </c>
      <c r="B576" s="731"/>
      <c r="C576" s="731"/>
      <c r="D576" s="785"/>
      <c r="E576" s="782"/>
      <c r="F576" s="782"/>
      <c r="G576" s="782"/>
      <c r="H576" s="782"/>
      <c r="I576" s="782"/>
      <c r="J576" s="782"/>
    </row>
    <row r="577" spans="1:10" x14ac:dyDescent="0.2">
      <c r="A577" s="167" t="s">
        <v>95</v>
      </c>
      <c r="B577" s="731"/>
      <c r="C577" s="731"/>
      <c r="D577" s="785"/>
      <c r="E577" s="782"/>
      <c r="F577" s="782"/>
      <c r="G577" s="782"/>
      <c r="H577" s="782"/>
      <c r="I577" s="782"/>
      <c r="J577" s="782"/>
    </row>
    <row r="578" spans="1:10" x14ac:dyDescent="0.2">
      <c r="A578" s="167" t="s">
        <v>123</v>
      </c>
      <c r="B578" s="731"/>
      <c r="C578" s="731"/>
      <c r="D578" s="785"/>
      <c r="E578" s="782"/>
      <c r="F578" s="782"/>
      <c r="G578" s="782"/>
      <c r="H578" s="782"/>
      <c r="I578" s="782"/>
      <c r="J578" s="782"/>
    </row>
    <row r="579" spans="1:10" x14ac:dyDescent="0.2">
      <c r="A579" s="167" t="s">
        <v>122</v>
      </c>
      <c r="B579" s="731"/>
      <c r="C579" s="731"/>
      <c r="D579" s="785"/>
      <c r="E579" s="782"/>
      <c r="F579" s="782"/>
      <c r="G579" s="782"/>
      <c r="H579" s="782"/>
      <c r="I579" s="782"/>
      <c r="J579" s="782"/>
    </row>
    <row r="580" spans="1:10" x14ac:dyDescent="0.2">
      <c r="A580" s="167" t="s">
        <v>124</v>
      </c>
      <c r="B580" s="731"/>
      <c r="C580" s="731"/>
      <c r="D580" s="785"/>
      <c r="E580" s="782"/>
      <c r="F580" s="782"/>
      <c r="G580" s="782"/>
      <c r="H580" s="782"/>
      <c r="I580" s="782"/>
      <c r="J580" s="782"/>
    </row>
    <row r="581" spans="1:10" x14ac:dyDescent="0.2">
      <c r="A581" s="167" t="s">
        <v>125</v>
      </c>
      <c r="B581" s="731"/>
      <c r="C581" s="731"/>
      <c r="D581" s="785"/>
      <c r="E581" s="782"/>
      <c r="F581" s="782"/>
      <c r="G581" s="782"/>
      <c r="H581" s="782"/>
      <c r="I581" s="782"/>
      <c r="J581" s="782"/>
    </row>
    <row r="582" spans="1:10" x14ac:dyDescent="0.2">
      <c r="A582" s="167" t="s">
        <v>68</v>
      </c>
      <c r="B582" s="731"/>
      <c r="C582" s="731"/>
      <c r="D582" s="785"/>
      <c r="E582" s="782"/>
      <c r="F582" s="782"/>
      <c r="G582" s="782"/>
      <c r="H582" s="782"/>
      <c r="I582" s="782"/>
      <c r="J582" s="782"/>
    </row>
    <row r="583" spans="1:10" ht="13.5" thickBot="1" x14ac:dyDescent="0.25">
      <c r="A583" s="167" t="s">
        <v>126</v>
      </c>
      <c r="B583" s="731"/>
      <c r="C583" s="731"/>
      <c r="D583" s="785"/>
      <c r="E583" s="783"/>
      <c r="F583" s="783"/>
      <c r="G583" s="783"/>
      <c r="H583" s="783"/>
      <c r="I583" s="783"/>
      <c r="J583" s="783"/>
    </row>
    <row r="584" spans="1:10" ht="14.25" thickTop="1" thickBot="1" x14ac:dyDescent="0.25">
      <c r="A584" s="163" t="s">
        <v>20</v>
      </c>
      <c r="B584" s="593" t="s">
        <v>195</v>
      </c>
      <c r="C584" s="593" t="s">
        <v>1</v>
      </c>
      <c r="D584" s="617" t="s">
        <v>1</v>
      </c>
      <c r="E584" s="784">
        <f>SUM(E571:F583)</f>
        <v>117</v>
      </c>
      <c r="F584" s="784"/>
      <c r="G584" s="784">
        <f t="shared" ref="G584" si="34">SUM(G571:H583)</f>
        <v>325</v>
      </c>
      <c r="H584" s="784"/>
      <c r="I584" s="684">
        <f t="shared" ref="I584" si="35">SUM(I571:J583)</f>
        <v>117</v>
      </c>
      <c r="J584" s="684"/>
    </row>
    <row r="585" spans="1:10" ht="13.5" thickTop="1" x14ac:dyDescent="0.2">
      <c r="E585" s="776" t="s">
        <v>860</v>
      </c>
      <c r="F585" s="776"/>
      <c r="G585" s="776" t="s">
        <v>861</v>
      </c>
      <c r="H585" s="776"/>
      <c r="I585" s="778"/>
      <c r="J585" s="779"/>
    </row>
    <row r="586" spans="1:10" ht="13.5" thickBot="1" x14ac:dyDescent="0.25">
      <c r="E586" s="777">
        <f>+E584/I584*100</f>
        <v>100</v>
      </c>
      <c r="F586" s="777"/>
      <c r="G586" s="777">
        <f>+G584/I584*100</f>
        <v>277.77777777777777</v>
      </c>
      <c r="H586" s="777"/>
      <c r="I586" s="780"/>
      <c r="J586" s="781"/>
    </row>
    <row r="587" spans="1:10" ht="13.5" thickTop="1" x14ac:dyDescent="0.2"/>
  </sheetData>
  <mergeCells count="1458">
    <mergeCell ref="B561:B563"/>
    <mergeCell ref="F561:F563"/>
    <mergeCell ref="G561:G563"/>
    <mergeCell ref="F564:F565"/>
    <mergeCell ref="G564:G565"/>
    <mergeCell ref="B560:G560"/>
    <mergeCell ref="C561:E563"/>
    <mergeCell ref="C564:E564"/>
    <mergeCell ref="C565:E565"/>
    <mergeCell ref="P471:Q472"/>
    <mergeCell ref="P473:Q473"/>
    <mergeCell ref="R471:S472"/>
    <mergeCell ref="R473:S473"/>
    <mergeCell ref="B185:D185"/>
    <mergeCell ref="B65:D65"/>
    <mergeCell ref="B134:D134"/>
    <mergeCell ref="H134:I134"/>
    <mergeCell ref="H415:J417"/>
    <mergeCell ref="H426:J428"/>
    <mergeCell ref="B184:D184"/>
    <mergeCell ref="I69"/>
    <mergeCell ref="J69"/>
    <mergeCell ref="I77"/>
    <mergeCell ref="I81"/>
    <mergeCell ref="I83"/>
    <mergeCell ref="I84"/>
    <mergeCell ref="J93"/>
    <mergeCell ref="I97"/>
    <mergeCell ref="J97"/>
    <mergeCell ref="I101"/>
    <mergeCell ref="J101"/>
    <mergeCell ref="E112"/>
    <mergeCell ref="B15:D15"/>
    <mergeCell ref="E15"/>
    <mergeCell ref="F15"/>
    <mergeCell ref="G15"/>
    <mergeCell ref="H15"/>
    <mergeCell ref="I15"/>
    <mergeCell ref="A14"/>
    <mergeCell ref="B14:D14"/>
    <mergeCell ref="H30:I30"/>
    <mergeCell ref="F51:G51"/>
    <mergeCell ref="H63:I63"/>
    <mergeCell ref="F75:G75"/>
    <mergeCell ref="H75:H76"/>
    <mergeCell ref="H92:I92"/>
    <mergeCell ref="B54:D54"/>
    <mergeCell ref="H22"/>
    <mergeCell ref="A21"/>
    <mergeCell ref="B21:D21"/>
    <mergeCell ref="E21"/>
    <mergeCell ref="F21"/>
    <mergeCell ref="G21"/>
    <mergeCell ref="H21"/>
    <mergeCell ref="I21"/>
    <mergeCell ref="A20"/>
    <mergeCell ref="B20:D20"/>
    <mergeCell ref="E20"/>
    <mergeCell ref="F20"/>
    <mergeCell ref="G20"/>
    <mergeCell ref="H20"/>
    <mergeCell ref="I18"/>
    <mergeCell ref="A19"/>
    <mergeCell ref="B19:D19"/>
    <mergeCell ref="A11"/>
    <mergeCell ref="B11:D11"/>
    <mergeCell ref="E11"/>
    <mergeCell ref="F11"/>
    <mergeCell ref="G11"/>
    <mergeCell ref="H11"/>
    <mergeCell ref="I11"/>
    <mergeCell ref="A10"/>
    <mergeCell ref="B10:D10"/>
    <mergeCell ref="E10"/>
    <mergeCell ref="F10"/>
    <mergeCell ref="G10"/>
    <mergeCell ref="H10"/>
    <mergeCell ref="I23:K23"/>
    <mergeCell ref="I24:K24"/>
    <mergeCell ref="I12"/>
    <mergeCell ref="A13"/>
    <mergeCell ref="B13:D13"/>
    <mergeCell ref="E13"/>
    <mergeCell ref="F13"/>
    <mergeCell ref="G13"/>
    <mergeCell ref="H13"/>
    <mergeCell ref="I13"/>
    <mergeCell ref="A12"/>
    <mergeCell ref="B12:D12"/>
    <mergeCell ref="E12"/>
    <mergeCell ref="F12"/>
    <mergeCell ref="G12"/>
    <mergeCell ref="H12"/>
    <mergeCell ref="I20"/>
    <mergeCell ref="I14"/>
    <mergeCell ref="A15"/>
    <mergeCell ref="A1:K1"/>
    <mergeCell ref="A3:B3"/>
    <mergeCell ref="A4:F4"/>
    <mergeCell ref="A8:A9"/>
    <mergeCell ref="B8:D9"/>
    <mergeCell ref="I8:I9"/>
    <mergeCell ref="J8:J9"/>
    <mergeCell ref="E8:F8"/>
    <mergeCell ref="G8:H8"/>
    <mergeCell ref="K8:K9"/>
    <mergeCell ref="A6:K6"/>
    <mergeCell ref="A7:K7"/>
    <mergeCell ref="I16"/>
    <mergeCell ref="A17"/>
    <mergeCell ref="B17:D17"/>
    <mergeCell ref="E17"/>
    <mergeCell ref="F17"/>
    <mergeCell ref="G17"/>
    <mergeCell ref="H17"/>
    <mergeCell ref="I17"/>
    <mergeCell ref="A16"/>
    <mergeCell ref="B16:D16"/>
    <mergeCell ref="E16"/>
    <mergeCell ref="F16"/>
    <mergeCell ref="G16"/>
    <mergeCell ref="H16"/>
    <mergeCell ref="E14"/>
    <mergeCell ref="F14"/>
    <mergeCell ref="G14"/>
    <mergeCell ref="H14"/>
    <mergeCell ref="I10"/>
    <mergeCell ref="J10"/>
    <mergeCell ref="E19"/>
    <mergeCell ref="F19"/>
    <mergeCell ref="G19"/>
    <mergeCell ref="H19"/>
    <mergeCell ref="I19"/>
    <mergeCell ref="A18"/>
    <mergeCell ref="B18:D18"/>
    <mergeCell ref="E18"/>
    <mergeCell ref="F18"/>
    <mergeCell ref="G18"/>
    <mergeCell ref="H18"/>
    <mergeCell ref="B23:D23"/>
    <mergeCell ref="A25"/>
    <mergeCell ref="B25:D25"/>
    <mergeCell ref="E25"/>
    <mergeCell ref="A24"/>
    <mergeCell ref="B24:D24"/>
    <mergeCell ref="E24"/>
    <mergeCell ref="E23"/>
    <mergeCell ref="H25"/>
    <mergeCell ref="A28:J28"/>
    <mergeCell ref="A29:J29"/>
    <mergeCell ref="A30:A31"/>
    <mergeCell ref="B30:D31"/>
    <mergeCell ref="E30:E31"/>
    <mergeCell ref="F30:F31"/>
    <mergeCell ref="G30:G31"/>
    <mergeCell ref="I22"/>
    <mergeCell ref="A22"/>
    <mergeCell ref="B22:D22"/>
    <mergeCell ref="E22"/>
    <mergeCell ref="F22"/>
    <mergeCell ref="G22"/>
    <mergeCell ref="A23"/>
    <mergeCell ref="I32"/>
    <mergeCell ref="J32"/>
    <mergeCell ref="A33"/>
    <mergeCell ref="B33:D33"/>
    <mergeCell ref="E33"/>
    <mergeCell ref="F33"/>
    <mergeCell ref="G33"/>
    <mergeCell ref="H33"/>
    <mergeCell ref="I33"/>
    <mergeCell ref="J33"/>
    <mergeCell ref="H31"/>
    <mergeCell ref="I31"/>
    <mergeCell ref="J31"/>
    <mergeCell ref="A32"/>
    <mergeCell ref="B32:D32"/>
    <mergeCell ref="E32"/>
    <mergeCell ref="F32"/>
    <mergeCell ref="G32"/>
    <mergeCell ref="H32"/>
    <mergeCell ref="I36"/>
    <mergeCell ref="J36"/>
    <mergeCell ref="A37"/>
    <mergeCell ref="B37:D37"/>
    <mergeCell ref="E37"/>
    <mergeCell ref="F37"/>
    <mergeCell ref="G37"/>
    <mergeCell ref="H37"/>
    <mergeCell ref="I37"/>
    <mergeCell ref="J37"/>
    <mergeCell ref="A36"/>
    <mergeCell ref="B36:D36"/>
    <mergeCell ref="E36"/>
    <mergeCell ref="F36"/>
    <mergeCell ref="G36"/>
    <mergeCell ref="H36"/>
    <mergeCell ref="I34"/>
    <mergeCell ref="J34"/>
    <mergeCell ref="A35"/>
    <mergeCell ref="B35:D35"/>
    <mergeCell ref="E35"/>
    <mergeCell ref="F35"/>
    <mergeCell ref="G35"/>
    <mergeCell ref="H35"/>
    <mergeCell ref="I35"/>
    <mergeCell ref="J35"/>
    <mergeCell ref="A34"/>
    <mergeCell ref="B34:D34"/>
    <mergeCell ref="E34"/>
    <mergeCell ref="F34"/>
    <mergeCell ref="G34"/>
    <mergeCell ref="H34"/>
    <mergeCell ref="I40"/>
    <mergeCell ref="J40"/>
    <mergeCell ref="J42"/>
    <mergeCell ref="A41"/>
    <mergeCell ref="B41:D41"/>
    <mergeCell ref="E41"/>
    <mergeCell ref="F41"/>
    <mergeCell ref="G41"/>
    <mergeCell ref="H41"/>
    <mergeCell ref="A40"/>
    <mergeCell ref="B40:D40"/>
    <mergeCell ref="E40"/>
    <mergeCell ref="F40"/>
    <mergeCell ref="G40"/>
    <mergeCell ref="H40"/>
    <mergeCell ref="I38"/>
    <mergeCell ref="B38:D38"/>
    <mergeCell ref="E38"/>
    <mergeCell ref="F38"/>
    <mergeCell ref="G38"/>
    <mergeCell ref="J38"/>
    <mergeCell ref="A39"/>
    <mergeCell ref="B39:D39"/>
    <mergeCell ref="E39"/>
    <mergeCell ref="F39"/>
    <mergeCell ref="G39"/>
    <mergeCell ref="H39"/>
    <mergeCell ref="I39"/>
    <mergeCell ref="J39"/>
    <mergeCell ref="A38"/>
    <mergeCell ref="H38"/>
    <mergeCell ref="I43"/>
    <mergeCell ref="J43"/>
    <mergeCell ref="A44"/>
    <mergeCell ref="B44:D44"/>
    <mergeCell ref="E44"/>
    <mergeCell ref="F44"/>
    <mergeCell ref="G44"/>
    <mergeCell ref="H44"/>
    <mergeCell ref="I44"/>
    <mergeCell ref="J44"/>
    <mergeCell ref="A43"/>
    <mergeCell ref="B43:D43"/>
    <mergeCell ref="E43"/>
    <mergeCell ref="F43"/>
    <mergeCell ref="G43"/>
    <mergeCell ref="H43"/>
    <mergeCell ref="I41"/>
    <mergeCell ref="J41"/>
    <mergeCell ref="A42"/>
    <mergeCell ref="B42:D42"/>
    <mergeCell ref="E42"/>
    <mergeCell ref="F42"/>
    <mergeCell ref="G42"/>
    <mergeCell ref="H42"/>
    <mergeCell ref="I42"/>
    <mergeCell ref="A47"/>
    <mergeCell ref="B47:D47"/>
    <mergeCell ref="E47"/>
    <mergeCell ref="F47"/>
    <mergeCell ref="G47"/>
    <mergeCell ref="H47"/>
    <mergeCell ref="I47"/>
    <mergeCell ref="J47"/>
    <mergeCell ref="A49:J49"/>
    <mergeCell ref="A46"/>
    <mergeCell ref="B46:D46"/>
    <mergeCell ref="E46"/>
    <mergeCell ref="F46"/>
    <mergeCell ref="G46"/>
    <mergeCell ref="I46"/>
    <mergeCell ref="J46"/>
    <mergeCell ref="A45"/>
    <mergeCell ref="B45:D45"/>
    <mergeCell ref="E45"/>
    <mergeCell ref="I55"/>
    <mergeCell ref="J55"/>
    <mergeCell ref="F55"/>
    <mergeCell ref="G55"/>
    <mergeCell ref="A56"/>
    <mergeCell ref="B56:D56"/>
    <mergeCell ref="E56"/>
    <mergeCell ref="A55"/>
    <mergeCell ref="B55:D55"/>
    <mergeCell ref="E55"/>
    <mergeCell ref="A50:J50"/>
    <mergeCell ref="A51:A52"/>
    <mergeCell ref="B51:D52"/>
    <mergeCell ref="E51:E52"/>
    <mergeCell ref="H51:H52"/>
    <mergeCell ref="I51:I52"/>
    <mergeCell ref="B53:D53"/>
    <mergeCell ref="H55"/>
    <mergeCell ref="H64"/>
    <mergeCell ref="I64"/>
    <mergeCell ref="J64"/>
    <mergeCell ref="A67"/>
    <mergeCell ref="B67:D67"/>
    <mergeCell ref="E67"/>
    <mergeCell ref="F67"/>
    <mergeCell ref="G67"/>
    <mergeCell ref="H67"/>
    <mergeCell ref="A57"/>
    <mergeCell ref="B57:D57"/>
    <mergeCell ref="A61:J61"/>
    <mergeCell ref="A62:J62"/>
    <mergeCell ref="A63:A64"/>
    <mergeCell ref="B63:D64"/>
    <mergeCell ref="E63:E64"/>
    <mergeCell ref="F63:F64"/>
    <mergeCell ref="G63:G64"/>
    <mergeCell ref="A58"/>
    <mergeCell ref="B58:D58"/>
    <mergeCell ref="E58"/>
    <mergeCell ref="F58"/>
    <mergeCell ref="G58"/>
    <mergeCell ref="H58"/>
    <mergeCell ref="E57"/>
    <mergeCell ref="G57"/>
    <mergeCell ref="H57"/>
    <mergeCell ref="B66:D66"/>
    <mergeCell ref="A70"/>
    <mergeCell ref="B70:D70"/>
    <mergeCell ref="E70"/>
    <mergeCell ref="F70"/>
    <mergeCell ref="G70"/>
    <mergeCell ref="H70"/>
    <mergeCell ref="I70"/>
    <mergeCell ref="J70"/>
    <mergeCell ref="A69"/>
    <mergeCell ref="B69:D69"/>
    <mergeCell ref="E69"/>
    <mergeCell ref="F69"/>
    <mergeCell ref="G69"/>
    <mergeCell ref="H69"/>
    <mergeCell ref="I67"/>
    <mergeCell ref="J67"/>
    <mergeCell ref="A68"/>
    <mergeCell ref="B68:D68"/>
    <mergeCell ref="E68"/>
    <mergeCell ref="F68"/>
    <mergeCell ref="G68"/>
    <mergeCell ref="A78"/>
    <mergeCell ref="B78:D78"/>
    <mergeCell ref="E78"/>
    <mergeCell ref="F78"/>
    <mergeCell ref="G78"/>
    <mergeCell ref="I78"/>
    <mergeCell ref="A77"/>
    <mergeCell ref="B77:D77"/>
    <mergeCell ref="E77"/>
    <mergeCell ref="F77"/>
    <mergeCell ref="G77"/>
    <mergeCell ref="A73:J73"/>
    <mergeCell ref="A74:J74"/>
    <mergeCell ref="A75:A76"/>
    <mergeCell ref="B75:D76"/>
    <mergeCell ref="E75:E76"/>
    <mergeCell ref="I75:I76"/>
    <mergeCell ref="A82"/>
    <mergeCell ref="B82:D82"/>
    <mergeCell ref="E82"/>
    <mergeCell ref="F82"/>
    <mergeCell ref="G82"/>
    <mergeCell ref="I82"/>
    <mergeCell ref="A81"/>
    <mergeCell ref="B81:D81"/>
    <mergeCell ref="E81"/>
    <mergeCell ref="F81"/>
    <mergeCell ref="G81"/>
    <mergeCell ref="I79"/>
    <mergeCell ref="A80"/>
    <mergeCell ref="B80:D80"/>
    <mergeCell ref="E80"/>
    <mergeCell ref="F80"/>
    <mergeCell ref="G80"/>
    <mergeCell ref="I80"/>
    <mergeCell ref="A79"/>
    <mergeCell ref="B79:D79"/>
    <mergeCell ref="E79"/>
    <mergeCell ref="F79"/>
    <mergeCell ref="G79"/>
    <mergeCell ref="A84"/>
    <mergeCell ref="B84:D84"/>
    <mergeCell ref="E84"/>
    <mergeCell ref="F84"/>
    <mergeCell ref="G84"/>
    <mergeCell ref="A83"/>
    <mergeCell ref="B83:D83"/>
    <mergeCell ref="E83"/>
    <mergeCell ref="F83"/>
    <mergeCell ref="G83"/>
    <mergeCell ref="A85"/>
    <mergeCell ref="B85:D85"/>
    <mergeCell ref="A87"/>
    <mergeCell ref="B87:D87"/>
    <mergeCell ref="E87"/>
    <mergeCell ref="F87"/>
    <mergeCell ref="G87"/>
    <mergeCell ref="A86"/>
    <mergeCell ref="B86:D86"/>
    <mergeCell ref="E86"/>
    <mergeCell ref="G86"/>
    <mergeCell ref="E85"/>
    <mergeCell ref="F85"/>
    <mergeCell ref="A94"/>
    <mergeCell ref="B94:D94"/>
    <mergeCell ref="E94"/>
    <mergeCell ref="F94"/>
    <mergeCell ref="G94"/>
    <mergeCell ref="H94"/>
    <mergeCell ref="I94"/>
    <mergeCell ref="J94"/>
    <mergeCell ref="A90:J90"/>
    <mergeCell ref="A91:J91"/>
    <mergeCell ref="A92:A93"/>
    <mergeCell ref="B92:D93"/>
    <mergeCell ref="E92:E93"/>
    <mergeCell ref="F92:F93"/>
    <mergeCell ref="G92:G93"/>
    <mergeCell ref="H93"/>
    <mergeCell ref="I93"/>
    <mergeCell ref="A98"/>
    <mergeCell ref="B98:D98"/>
    <mergeCell ref="E98"/>
    <mergeCell ref="F98"/>
    <mergeCell ref="G98"/>
    <mergeCell ref="H98"/>
    <mergeCell ref="I98"/>
    <mergeCell ref="J98"/>
    <mergeCell ref="A97"/>
    <mergeCell ref="B97:D97"/>
    <mergeCell ref="E97"/>
    <mergeCell ref="F97"/>
    <mergeCell ref="G97"/>
    <mergeCell ref="H97"/>
    <mergeCell ref="I95"/>
    <mergeCell ref="J95"/>
    <mergeCell ref="A96"/>
    <mergeCell ref="B96:D96"/>
    <mergeCell ref="E96"/>
    <mergeCell ref="F96"/>
    <mergeCell ref="G96"/>
    <mergeCell ref="H96"/>
    <mergeCell ref="I96"/>
    <mergeCell ref="J96"/>
    <mergeCell ref="A95"/>
    <mergeCell ref="B95:D95"/>
    <mergeCell ref="E95"/>
    <mergeCell ref="F95"/>
    <mergeCell ref="G95"/>
    <mergeCell ref="H95"/>
    <mergeCell ref="A102"/>
    <mergeCell ref="B102:D102"/>
    <mergeCell ref="E102"/>
    <mergeCell ref="E240:H240"/>
    <mergeCell ref="A103"/>
    <mergeCell ref="B103:D103"/>
    <mergeCell ref="E103"/>
    <mergeCell ref="F103"/>
    <mergeCell ref="A101"/>
    <mergeCell ref="B101:D101"/>
    <mergeCell ref="E101"/>
    <mergeCell ref="F101"/>
    <mergeCell ref="G101"/>
    <mergeCell ref="H101"/>
    <mergeCell ref="I99"/>
    <mergeCell ref="J99"/>
    <mergeCell ref="A100"/>
    <mergeCell ref="B100:D100"/>
    <mergeCell ref="E100"/>
    <mergeCell ref="F100"/>
    <mergeCell ref="G100"/>
    <mergeCell ref="H100"/>
    <mergeCell ref="I100"/>
    <mergeCell ref="J100"/>
    <mergeCell ref="A99"/>
    <mergeCell ref="B99:D99"/>
    <mergeCell ref="E99"/>
    <mergeCell ref="F99"/>
    <mergeCell ref="G99"/>
    <mergeCell ref="H99"/>
    <mergeCell ref="A112"/>
    <mergeCell ref="B112:D112"/>
    <mergeCell ref="F112"/>
    <mergeCell ref="H112:I112"/>
    <mergeCell ref="K112"/>
    <mergeCell ref="I104"/>
    <mergeCell ref="J104"/>
    <mergeCell ref="A107:B107"/>
    <mergeCell ref="A108:F108"/>
    <mergeCell ref="A110:K110"/>
    <mergeCell ref="A111:K111"/>
    <mergeCell ref="G103"/>
    <mergeCell ref="H103"/>
    <mergeCell ref="I103"/>
    <mergeCell ref="J103"/>
    <mergeCell ref="A104"/>
    <mergeCell ref="B104:D104"/>
    <mergeCell ref="E104"/>
    <mergeCell ref="F104"/>
    <mergeCell ref="G104"/>
    <mergeCell ref="H104"/>
    <mergeCell ref="J115"/>
    <mergeCell ref="K115"/>
    <mergeCell ref="K116"/>
    <mergeCell ref="K117"/>
    <mergeCell ref="A116"/>
    <mergeCell ref="B116:D116"/>
    <mergeCell ref="F116"/>
    <mergeCell ref="G116"/>
    <mergeCell ref="H116:I116"/>
    <mergeCell ref="J116"/>
    <mergeCell ref="A115"/>
    <mergeCell ref="B115:D115"/>
    <mergeCell ref="E115"/>
    <mergeCell ref="F115"/>
    <mergeCell ref="G115"/>
    <mergeCell ref="H115:I115"/>
    <mergeCell ref="K113"/>
    <mergeCell ref="A114"/>
    <mergeCell ref="B114:D114"/>
    <mergeCell ref="F114"/>
    <mergeCell ref="G114"/>
    <mergeCell ref="H114:I114"/>
    <mergeCell ref="J114"/>
    <mergeCell ref="K114"/>
    <mergeCell ref="A113"/>
    <mergeCell ref="B113:D113"/>
    <mergeCell ref="F113"/>
    <mergeCell ref="G113"/>
    <mergeCell ref="H113:I113"/>
    <mergeCell ref="J113"/>
    <mergeCell ref="A120"/>
    <mergeCell ref="B120:D120"/>
    <mergeCell ref="F120"/>
    <mergeCell ref="G120"/>
    <mergeCell ref="H120:I120"/>
    <mergeCell ref="K121"/>
    <mergeCell ref="J119"/>
    <mergeCell ref="F121"/>
    <mergeCell ref="G121"/>
    <mergeCell ref="H121:I121"/>
    <mergeCell ref="J121"/>
    <mergeCell ref="K119"/>
    <mergeCell ref="K118"/>
    <mergeCell ref="A117"/>
    <mergeCell ref="B117:D117"/>
    <mergeCell ref="J120"/>
    <mergeCell ref="K120"/>
    <mergeCell ref="A119"/>
    <mergeCell ref="B119:D119"/>
    <mergeCell ref="F119"/>
    <mergeCell ref="G119"/>
    <mergeCell ref="H119:I119"/>
    <mergeCell ref="A118"/>
    <mergeCell ref="B118:D118"/>
    <mergeCell ref="F118"/>
    <mergeCell ref="G118"/>
    <mergeCell ref="H118:I118"/>
    <mergeCell ref="J118"/>
    <mergeCell ref="F117"/>
    <mergeCell ref="G117"/>
    <mergeCell ref="H117:I117"/>
    <mergeCell ref="J117"/>
    <mergeCell ref="K124"/>
    <mergeCell ref="A123"/>
    <mergeCell ref="G125"/>
    <mergeCell ref="H125:I125"/>
    <mergeCell ref="J123"/>
    <mergeCell ref="B123:D123"/>
    <mergeCell ref="F123"/>
    <mergeCell ref="G123"/>
    <mergeCell ref="H123:I123"/>
    <mergeCell ref="J125"/>
    <mergeCell ref="K122"/>
    <mergeCell ref="A121"/>
    <mergeCell ref="B121:D121"/>
    <mergeCell ref="K123"/>
    <mergeCell ref="A124"/>
    <mergeCell ref="B124:D124"/>
    <mergeCell ref="F124"/>
    <mergeCell ref="G124"/>
    <mergeCell ref="H124:I124"/>
    <mergeCell ref="J124"/>
    <mergeCell ref="A122"/>
    <mergeCell ref="B122:D122"/>
    <mergeCell ref="F122"/>
    <mergeCell ref="G122"/>
    <mergeCell ref="H122:I122"/>
    <mergeCell ref="J122"/>
    <mergeCell ref="B128:D128"/>
    <mergeCell ref="E128"/>
    <mergeCell ref="F128"/>
    <mergeCell ref="G128"/>
    <mergeCell ref="H128:I128"/>
    <mergeCell ref="J128:K128"/>
    <mergeCell ref="B127:D127"/>
    <mergeCell ref="E127"/>
    <mergeCell ref="F127"/>
    <mergeCell ref="G127"/>
    <mergeCell ref="H127:I127"/>
    <mergeCell ref="J127:K127"/>
    <mergeCell ref="K125"/>
    <mergeCell ref="A126"/>
    <mergeCell ref="B126:D126"/>
    <mergeCell ref="E126"/>
    <mergeCell ref="G126"/>
    <mergeCell ref="H126:I126"/>
    <mergeCell ref="J126:K126"/>
    <mergeCell ref="A125"/>
    <mergeCell ref="B125:D125"/>
    <mergeCell ref="F125"/>
    <mergeCell ref="J136"/>
    <mergeCell ref="K136"/>
    <mergeCell ref="A137"/>
    <mergeCell ref="B137:D137"/>
    <mergeCell ref="E137"/>
    <mergeCell ref="H137:I137"/>
    <mergeCell ref="J137:K137"/>
    <mergeCell ref="A136"/>
    <mergeCell ref="B136:D136"/>
    <mergeCell ref="E136"/>
    <mergeCell ref="F136"/>
    <mergeCell ref="G136"/>
    <mergeCell ref="H136:I136"/>
    <mergeCell ref="A131:K131"/>
    <mergeCell ref="A132:K132"/>
    <mergeCell ref="A133"/>
    <mergeCell ref="B133:D133"/>
    <mergeCell ref="E133"/>
    <mergeCell ref="F133"/>
    <mergeCell ref="H133:I133"/>
    <mergeCell ref="K133"/>
    <mergeCell ref="B135:D135"/>
    <mergeCell ref="H135:I135"/>
    <mergeCell ref="A142:K142"/>
    <mergeCell ref="A143:K143"/>
    <mergeCell ref="A144"/>
    <mergeCell ref="B144:D144"/>
    <mergeCell ref="E144"/>
    <mergeCell ref="F144"/>
    <mergeCell ref="H144:I144"/>
    <mergeCell ref="K144"/>
    <mergeCell ref="B139:D139"/>
    <mergeCell ref="E139"/>
    <mergeCell ref="F139"/>
    <mergeCell ref="G139"/>
    <mergeCell ref="H139:I139"/>
    <mergeCell ref="J139:K139"/>
    <mergeCell ref="B138:D138"/>
    <mergeCell ref="E138"/>
    <mergeCell ref="F138"/>
    <mergeCell ref="G138"/>
    <mergeCell ref="H138:I138"/>
    <mergeCell ref="J138:K138"/>
    <mergeCell ref="J147"/>
    <mergeCell ref="K147"/>
    <mergeCell ref="A148"/>
    <mergeCell ref="B148:D148"/>
    <mergeCell ref="E148"/>
    <mergeCell ref="F148"/>
    <mergeCell ref="G148"/>
    <mergeCell ref="H148:I148"/>
    <mergeCell ref="J148"/>
    <mergeCell ref="K148"/>
    <mergeCell ref="A147"/>
    <mergeCell ref="B147:D147"/>
    <mergeCell ref="E147"/>
    <mergeCell ref="F147"/>
    <mergeCell ref="G147"/>
    <mergeCell ref="H147:I147"/>
    <mergeCell ref="J145"/>
    <mergeCell ref="K145"/>
    <mergeCell ref="A146"/>
    <mergeCell ref="B146:D146"/>
    <mergeCell ref="E146"/>
    <mergeCell ref="F146"/>
    <mergeCell ref="G146"/>
    <mergeCell ref="H146:I146"/>
    <mergeCell ref="J146"/>
    <mergeCell ref="K146"/>
    <mergeCell ref="A145"/>
    <mergeCell ref="B145:D145"/>
    <mergeCell ref="E145"/>
    <mergeCell ref="F145"/>
    <mergeCell ref="G145"/>
    <mergeCell ref="H145:I145"/>
    <mergeCell ref="J151"/>
    <mergeCell ref="K151"/>
    <mergeCell ref="A152"/>
    <mergeCell ref="B152:D152"/>
    <mergeCell ref="E152"/>
    <mergeCell ref="F152"/>
    <mergeCell ref="G152"/>
    <mergeCell ref="H152:I152"/>
    <mergeCell ref="J152"/>
    <mergeCell ref="K152"/>
    <mergeCell ref="A151"/>
    <mergeCell ref="B151:D151"/>
    <mergeCell ref="E151"/>
    <mergeCell ref="F151"/>
    <mergeCell ref="G151"/>
    <mergeCell ref="H151:I151"/>
    <mergeCell ref="J149"/>
    <mergeCell ref="K149"/>
    <mergeCell ref="A150"/>
    <mergeCell ref="B150:D150"/>
    <mergeCell ref="E150"/>
    <mergeCell ref="F150"/>
    <mergeCell ref="G150"/>
    <mergeCell ref="H150:I150"/>
    <mergeCell ref="J150"/>
    <mergeCell ref="K150"/>
    <mergeCell ref="A149"/>
    <mergeCell ref="B149:D149"/>
    <mergeCell ref="E149"/>
    <mergeCell ref="F149"/>
    <mergeCell ref="G149"/>
    <mergeCell ref="H149:I149"/>
    <mergeCell ref="A157:B157"/>
    <mergeCell ref="A158:F158"/>
    <mergeCell ref="A160:K160"/>
    <mergeCell ref="A161:K161"/>
    <mergeCell ref="A162"/>
    <mergeCell ref="B162:D162"/>
    <mergeCell ref="H162:I162"/>
    <mergeCell ref="H154:I154"/>
    <mergeCell ref="J154:K154"/>
    <mergeCell ref="B155:D155"/>
    <mergeCell ref="E155"/>
    <mergeCell ref="F155"/>
    <mergeCell ref="H155:I155"/>
    <mergeCell ref="J155:K155"/>
    <mergeCell ref="A153"/>
    <mergeCell ref="B153:D153"/>
    <mergeCell ref="E153"/>
    <mergeCell ref="H153:I153"/>
    <mergeCell ref="J153:K153"/>
    <mergeCell ref="B154:D154"/>
    <mergeCell ref="E154"/>
    <mergeCell ref="F154"/>
    <mergeCell ref="G154"/>
    <mergeCell ref="M163"/>
    <mergeCell ref="A164"/>
    <mergeCell ref="B164:D164"/>
    <mergeCell ref="E164"/>
    <mergeCell ref="F164"/>
    <mergeCell ref="G164"/>
    <mergeCell ref="H164:I164"/>
    <mergeCell ref="J164"/>
    <mergeCell ref="K164"/>
    <mergeCell ref="L164"/>
    <mergeCell ref="M162"/>
    <mergeCell ref="A163"/>
    <mergeCell ref="B163:D163"/>
    <mergeCell ref="F163"/>
    <mergeCell ref="G163"/>
    <mergeCell ref="H163:I163"/>
    <mergeCell ref="J163"/>
    <mergeCell ref="K163"/>
    <mergeCell ref="L163"/>
    <mergeCell ref="M165"/>
    <mergeCell ref="A166"/>
    <mergeCell ref="B166:D166"/>
    <mergeCell ref="E166"/>
    <mergeCell ref="F166"/>
    <mergeCell ref="G166"/>
    <mergeCell ref="H166:I166"/>
    <mergeCell ref="J166"/>
    <mergeCell ref="K166"/>
    <mergeCell ref="L166"/>
    <mergeCell ref="M164"/>
    <mergeCell ref="A165"/>
    <mergeCell ref="B165:D165"/>
    <mergeCell ref="E165"/>
    <mergeCell ref="F165"/>
    <mergeCell ref="G165"/>
    <mergeCell ref="H165:I165"/>
    <mergeCell ref="J165"/>
    <mergeCell ref="K165"/>
    <mergeCell ref="L165"/>
    <mergeCell ref="M167"/>
    <mergeCell ref="A168"/>
    <mergeCell ref="B168:D168"/>
    <mergeCell ref="E168"/>
    <mergeCell ref="F168"/>
    <mergeCell ref="G168"/>
    <mergeCell ref="H168:I168"/>
    <mergeCell ref="J168"/>
    <mergeCell ref="K168"/>
    <mergeCell ref="L168"/>
    <mergeCell ref="M166"/>
    <mergeCell ref="A167"/>
    <mergeCell ref="B167:D167"/>
    <mergeCell ref="E167"/>
    <mergeCell ref="F167"/>
    <mergeCell ref="G167"/>
    <mergeCell ref="H167:I167"/>
    <mergeCell ref="J167"/>
    <mergeCell ref="K167"/>
    <mergeCell ref="L167"/>
    <mergeCell ref="M169"/>
    <mergeCell ref="A170"/>
    <mergeCell ref="B170:D170"/>
    <mergeCell ref="E170"/>
    <mergeCell ref="F170"/>
    <mergeCell ref="G170"/>
    <mergeCell ref="H170:I170"/>
    <mergeCell ref="J170"/>
    <mergeCell ref="K170"/>
    <mergeCell ref="L170"/>
    <mergeCell ref="M168"/>
    <mergeCell ref="A169"/>
    <mergeCell ref="B169:D169"/>
    <mergeCell ref="E169"/>
    <mergeCell ref="F169"/>
    <mergeCell ref="G169"/>
    <mergeCell ref="H169:I169"/>
    <mergeCell ref="J169"/>
    <mergeCell ref="K169"/>
    <mergeCell ref="L169"/>
    <mergeCell ref="M171"/>
    <mergeCell ref="A172"/>
    <mergeCell ref="B172:D172"/>
    <mergeCell ref="E172"/>
    <mergeCell ref="F172"/>
    <mergeCell ref="G172"/>
    <mergeCell ref="H172:I172"/>
    <mergeCell ref="J172"/>
    <mergeCell ref="K172"/>
    <mergeCell ref="L172"/>
    <mergeCell ref="M170"/>
    <mergeCell ref="A171"/>
    <mergeCell ref="B171:D171"/>
    <mergeCell ref="E171"/>
    <mergeCell ref="F171"/>
    <mergeCell ref="G171"/>
    <mergeCell ref="H171:I171"/>
    <mergeCell ref="J171"/>
    <mergeCell ref="K171"/>
    <mergeCell ref="L171"/>
    <mergeCell ref="M173"/>
    <mergeCell ref="A174"/>
    <mergeCell ref="B174:D174"/>
    <mergeCell ref="E174"/>
    <mergeCell ref="F174"/>
    <mergeCell ref="G174"/>
    <mergeCell ref="H174:I174"/>
    <mergeCell ref="J174"/>
    <mergeCell ref="K174"/>
    <mergeCell ref="L174"/>
    <mergeCell ref="M172"/>
    <mergeCell ref="A173"/>
    <mergeCell ref="B173:D173"/>
    <mergeCell ref="E173"/>
    <mergeCell ref="F173"/>
    <mergeCell ref="G173"/>
    <mergeCell ref="H173:I173"/>
    <mergeCell ref="J173"/>
    <mergeCell ref="K173"/>
    <mergeCell ref="L173"/>
    <mergeCell ref="A178"/>
    <mergeCell ref="B178:D178"/>
    <mergeCell ref="H178:M178"/>
    <mergeCell ref="A181:K181"/>
    <mergeCell ref="A182:K182"/>
    <mergeCell ref="A183"/>
    <mergeCell ref="B183:D183"/>
    <mergeCell ref="H183:I183"/>
    <mergeCell ref="M183"/>
    <mergeCell ref="M175"/>
    <mergeCell ref="A176"/>
    <mergeCell ref="B176:D176"/>
    <mergeCell ref="H176:M176"/>
    <mergeCell ref="A177"/>
    <mergeCell ref="B177:D177"/>
    <mergeCell ref="H177:M177"/>
    <mergeCell ref="M174"/>
    <mergeCell ref="A175"/>
    <mergeCell ref="B175:D175"/>
    <mergeCell ref="E175"/>
    <mergeCell ref="F175"/>
    <mergeCell ref="G175"/>
    <mergeCell ref="H175:I175"/>
    <mergeCell ref="J175"/>
    <mergeCell ref="K175"/>
    <mergeCell ref="L175"/>
    <mergeCell ref="A188"/>
    <mergeCell ref="B188:D188"/>
    <mergeCell ref="H188:M188"/>
    <mergeCell ref="A189"/>
    <mergeCell ref="B189:D189"/>
    <mergeCell ref="H189:M189"/>
    <mergeCell ref="J186"/>
    <mergeCell ref="K186"/>
    <mergeCell ref="L186"/>
    <mergeCell ref="M186"/>
    <mergeCell ref="A187"/>
    <mergeCell ref="B187:D187"/>
    <mergeCell ref="H187:M187"/>
    <mergeCell ref="A186"/>
    <mergeCell ref="B186:D186"/>
    <mergeCell ref="E186"/>
    <mergeCell ref="F186"/>
    <mergeCell ref="G186"/>
    <mergeCell ref="H186:I186"/>
    <mergeCell ref="J195"/>
    <mergeCell ref="K195"/>
    <mergeCell ref="L195"/>
    <mergeCell ref="M195"/>
    <mergeCell ref="A196"/>
    <mergeCell ref="B196:D196"/>
    <mergeCell ref="E196"/>
    <mergeCell ref="F196"/>
    <mergeCell ref="G196"/>
    <mergeCell ref="H196:I196"/>
    <mergeCell ref="A195"/>
    <mergeCell ref="B195:D195"/>
    <mergeCell ref="E195"/>
    <mergeCell ref="F195"/>
    <mergeCell ref="G195"/>
    <mergeCell ref="H195:I195"/>
    <mergeCell ref="A192:K192"/>
    <mergeCell ref="A193:K193"/>
    <mergeCell ref="A194"/>
    <mergeCell ref="B194:D194"/>
    <mergeCell ref="H194:I194"/>
    <mergeCell ref="M194"/>
    <mergeCell ref="J197"/>
    <mergeCell ref="K197"/>
    <mergeCell ref="L197"/>
    <mergeCell ref="M197"/>
    <mergeCell ref="A198"/>
    <mergeCell ref="B198:D198"/>
    <mergeCell ref="E198"/>
    <mergeCell ref="F198"/>
    <mergeCell ref="G198"/>
    <mergeCell ref="H198:I198"/>
    <mergeCell ref="J196"/>
    <mergeCell ref="K196"/>
    <mergeCell ref="L196"/>
    <mergeCell ref="M196"/>
    <mergeCell ref="A197"/>
    <mergeCell ref="B197:D197"/>
    <mergeCell ref="E197"/>
    <mergeCell ref="F197"/>
    <mergeCell ref="G197"/>
    <mergeCell ref="H197:I197"/>
    <mergeCell ref="J199"/>
    <mergeCell ref="K199"/>
    <mergeCell ref="L199"/>
    <mergeCell ref="M199"/>
    <mergeCell ref="A200"/>
    <mergeCell ref="B200:D200"/>
    <mergeCell ref="E200"/>
    <mergeCell ref="F200"/>
    <mergeCell ref="G200"/>
    <mergeCell ref="H200:I200"/>
    <mergeCell ref="J198"/>
    <mergeCell ref="K198"/>
    <mergeCell ref="L198"/>
    <mergeCell ref="M198"/>
    <mergeCell ref="A199"/>
    <mergeCell ref="B199:D199"/>
    <mergeCell ref="E199"/>
    <mergeCell ref="F199"/>
    <mergeCell ref="G199"/>
    <mergeCell ref="H199:I199"/>
    <mergeCell ref="J201"/>
    <mergeCell ref="K201"/>
    <mergeCell ref="L201"/>
    <mergeCell ref="M201"/>
    <mergeCell ref="A202"/>
    <mergeCell ref="B202:D202"/>
    <mergeCell ref="E202"/>
    <mergeCell ref="F202"/>
    <mergeCell ref="G202"/>
    <mergeCell ref="H202:I202"/>
    <mergeCell ref="J200"/>
    <mergeCell ref="K200"/>
    <mergeCell ref="L200"/>
    <mergeCell ref="M200"/>
    <mergeCell ref="A201"/>
    <mergeCell ref="B201:D201"/>
    <mergeCell ref="E201"/>
    <mergeCell ref="F201"/>
    <mergeCell ref="G201"/>
    <mergeCell ref="H201:I201"/>
    <mergeCell ref="A208:B208"/>
    <mergeCell ref="A209:F209"/>
    <mergeCell ref="A211:F211"/>
    <mergeCell ref="A212:F212"/>
    <mergeCell ref="A213:B213"/>
    <mergeCell ref="C213:D213"/>
    <mergeCell ref="E213:E214"/>
    <mergeCell ref="F213:F214"/>
    <mergeCell ref="A204"/>
    <mergeCell ref="B204:D204"/>
    <mergeCell ref="H204:M204"/>
    <mergeCell ref="A205"/>
    <mergeCell ref="B205:D205"/>
    <mergeCell ref="H205:M205"/>
    <mergeCell ref="J202"/>
    <mergeCell ref="K202"/>
    <mergeCell ref="L202"/>
    <mergeCell ref="M202"/>
    <mergeCell ref="A203"/>
    <mergeCell ref="B203:D203"/>
    <mergeCell ref="H203:M203"/>
    <mergeCell ref="A232:F232"/>
    <mergeCell ref="A233:F233"/>
    <mergeCell ref="A234"/>
    <mergeCell ref="B234"/>
    <mergeCell ref="C234"/>
    <mergeCell ref="D234"/>
    <mergeCell ref="A225:F225"/>
    <mergeCell ref="A226:F226"/>
    <mergeCell ref="A227:B227"/>
    <mergeCell ref="C227:D227"/>
    <mergeCell ref="E227:E228"/>
    <mergeCell ref="F227:F228"/>
    <mergeCell ref="A218:F218"/>
    <mergeCell ref="A219:F219"/>
    <mergeCell ref="A220:B220"/>
    <mergeCell ref="C220:D220"/>
    <mergeCell ref="E220:E221"/>
    <mergeCell ref="F220:F221"/>
    <mergeCell ref="A259:F259"/>
    <mergeCell ref="A261:E261"/>
    <mergeCell ref="A262:E262"/>
    <mergeCell ref="A263:A264"/>
    <mergeCell ref="B263:B264"/>
    <mergeCell ref="C263:C264"/>
    <mergeCell ref="D263:E263"/>
    <mergeCell ref="A251:F251"/>
    <mergeCell ref="A252:F252"/>
    <mergeCell ref="E253:F253"/>
    <mergeCell ref="A255:F255"/>
    <mergeCell ref="E247:F247"/>
    <mergeCell ref="E254:F254"/>
    <mergeCell ref="A238:F238"/>
    <mergeCell ref="A239:F239"/>
    <mergeCell ref="A244:F244"/>
    <mergeCell ref="A245:F245"/>
    <mergeCell ref="E246:F246"/>
    <mergeCell ref="A248:F248"/>
    <mergeCell ref="E241:H241"/>
    <mergeCell ref="B291"/>
    <mergeCell ref="B292"/>
    <mergeCell ref="B293"/>
    <mergeCell ref="B294"/>
    <mergeCell ref="A295:B295"/>
    <mergeCell ref="A291:A294"/>
    <mergeCell ref="B286"/>
    <mergeCell ref="B287"/>
    <mergeCell ref="B288"/>
    <mergeCell ref="B289"/>
    <mergeCell ref="A290:B290"/>
    <mergeCell ref="A286:A289"/>
    <mergeCell ref="A279:C279"/>
    <mergeCell ref="A281:N281"/>
    <mergeCell ref="A282:N282"/>
    <mergeCell ref="A283:B285"/>
    <mergeCell ref="C283:L283"/>
    <mergeCell ref="M283:M284"/>
    <mergeCell ref="N283:N285"/>
    <mergeCell ref="B312"/>
    <mergeCell ref="B313"/>
    <mergeCell ref="B314"/>
    <mergeCell ref="B315"/>
    <mergeCell ref="A316:B316"/>
    <mergeCell ref="A309:A315"/>
    <mergeCell ref="B307"/>
    <mergeCell ref="A308:B308"/>
    <mergeCell ref="A304:A307"/>
    <mergeCell ref="B309"/>
    <mergeCell ref="B310"/>
    <mergeCell ref="B311"/>
    <mergeCell ref="B302"/>
    <mergeCell ref="A303:B303"/>
    <mergeCell ref="A296:A302"/>
    <mergeCell ref="B304"/>
    <mergeCell ref="B305"/>
    <mergeCell ref="B306"/>
    <mergeCell ref="B296"/>
    <mergeCell ref="B297"/>
    <mergeCell ref="B298"/>
    <mergeCell ref="B299"/>
    <mergeCell ref="B300"/>
    <mergeCell ref="B301"/>
    <mergeCell ref="B328"/>
    <mergeCell ref="B329"/>
    <mergeCell ref="B330"/>
    <mergeCell ref="B331"/>
    <mergeCell ref="B332"/>
    <mergeCell ref="A333:B333"/>
    <mergeCell ref="A328:A332"/>
    <mergeCell ref="B322"/>
    <mergeCell ref="B323"/>
    <mergeCell ref="B324"/>
    <mergeCell ref="B325"/>
    <mergeCell ref="B326"/>
    <mergeCell ref="A327:B327"/>
    <mergeCell ref="A322:A326"/>
    <mergeCell ref="B317"/>
    <mergeCell ref="B318"/>
    <mergeCell ref="B319"/>
    <mergeCell ref="B320"/>
    <mergeCell ref="A321:B321"/>
    <mergeCell ref="A317:A320"/>
    <mergeCell ref="A351:B351"/>
    <mergeCell ref="A343:A350"/>
    <mergeCell ref="B352"/>
    <mergeCell ref="B353"/>
    <mergeCell ref="B354"/>
    <mergeCell ref="B355"/>
    <mergeCell ref="B345"/>
    <mergeCell ref="B346"/>
    <mergeCell ref="B347"/>
    <mergeCell ref="B348"/>
    <mergeCell ref="B349"/>
    <mergeCell ref="B350"/>
    <mergeCell ref="B340"/>
    <mergeCell ref="B341"/>
    <mergeCell ref="A342:B342"/>
    <mergeCell ref="A334:A341"/>
    <mergeCell ref="B343"/>
    <mergeCell ref="B344"/>
    <mergeCell ref="B334"/>
    <mergeCell ref="B335"/>
    <mergeCell ref="B336"/>
    <mergeCell ref="B337"/>
    <mergeCell ref="B338"/>
    <mergeCell ref="B339"/>
    <mergeCell ref="A372:B372"/>
    <mergeCell ref="A362:A367"/>
    <mergeCell ref="A373:B373"/>
    <mergeCell ref="A376:D376"/>
    <mergeCell ref="A377:D377"/>
    <mergeCell ref="A361:B361"/>
    <mergeCell ref="A357:A360"/>
    <mergeCell ref="A356:B356"/>
    <mergeCell ref="A352:A355"/>
    <mergeCell ref="B357"/>
    <mergeCell ref="B358"/>
    <mergeCell ref="B359"/>
    <mergeCell ref="B360"/>
    <mergeCell ref="A369:A371"/>
    <mergeCell ref="A368:B368"/>
    <mergeCell ref="B402:D402"/>
    <mergeCell ref="B403:D403"/>
    <mergeCell ref="B404:D404"/>
    <mergeCell ref="B405:D405"/>
    <mergeCell ref="B406:D406"/>
    <mergeCell ref="B407:D407"/>
    <mergeCell ref="A401"/>
    <mergeCell ref="B401:D401"/>
    <mergeCell ref="E401"/>
    <mergeCell ref="F401"/>
    <mergeCell ref="J401"/>
    <mergeCell ref="A378:A379"/>
    <mergeCell ref="B378:B379"/>
    <mergeCell ref="C378:D378"/>
    <mergeCell ref="A394:B394"/>
    <mergeCell ref="A398:F398"/>
    <mergeCell ref="A399:K399"/>
    <mergeCell ref="A400:J400"/>
    <mergeCell ref="F416"/>
    <mergeCell ref="G416"/>
    <mergeCell ref="A417"/>
    <mergeCell ref="B417:D417"/>
    <mergeCell ref="F417"/>
    <mergeCell ref="G417"/>
    <mergeCell ref="B414:D414"/>
    <mergeCell ref="A415"/>
    <mergeCell ref="B415:D415"/>
    <mergeCell ref="E415"/>
    <mergeCell ref="A416"/>
    <mergeCell ref="B416:D416"/>
    <mergeCell ref="B408:D408"/>
    <mergeCell ref="B409:D409"/>
    <mergeCell ref="B410:D410"/>
    <mergeCell ref="B411:D411"/>
    <mergeCell ref="B412:D412"/>
    <mergeCell ref="B413:D413"/>
    <mergeCell ref="F427"/>
    <mergeCell ref="G427"/>
    <mergeCell ref="A428"/>
    <mergeCell ref="B428:D428"/>
    <mergeCell ref="F428"/>
    <mergeCell ref="G428"/>
    <mergeCell ref="B425:D425"/>
    <mergeCell ref="A426"/>
    <mergeCell ref="B426:D426"/>
    <mergeCell ref="E426"/>
    <mergeCell ref="A427"/>
    <mergeCell ref="B427:D427"/>
    <mergeCell ref="A419:K419"/>
    <mergeCell ref="A421"/>
    <mergeCell ref="B421:D421"/>
    <mergeCell ref="E421"/>
    <mergeCell ref="F421"/>
    <mergeCell ref="J421"/>
    <mergeCell ref="B422:D422"/>
    <mergeCell ref="B423:D423"/>
    <mergeCell ref="B424:D424"/>
    <mergeCell ref="A420:J420"/>
    <mergeCell ref="B439:D439"/>
    <mergeCell ref="B440:D440"/>
    <mergeCell ref="A441"/>
    <mergeCell ref="B441:D441"/>
    <mergeCell ref="E441"/>
    <mergeCell ref="A442"/>
    <mergeCell ref="B442:D442"/>
    <mergeCell ref="B433:D433"/>
    <mergeCell ref="B434:D434"/>
    <mergeCell ref="B435:D435"/>
    <mergeCell ref="B436:D436"/>
    <mergeCell ref="B437:D437"/>
    <mergeCell ref="B438:D438"/>
    <mergeCell ref="A430:K430"/>
    <mergeCell ref="A431:K431"/>
    <mergeCell ref="A432"/>
    <mergeCell ref="B432:D432"/>
    <mergeCell ref="E432"/>
    <mergeCell ref="F432"/>
    <mergeCell ref="J432"/>
    <mergeCell ref="A446:F446"/>
    <mergeCell ref="A448:F448"/>
    <mergeCell ref="A449:F449"/>
    <mergeCell ref="B450:E450"/>
    <mergeCell ref="A459:E459"/>
    <mergeCell ref="B453:E453"/>
    <mergeCell ref="B454:E454"/>
    <mergeCell ref="B455:E455"/>
    <mergeCell ref="F442"/>
    <mergeCell ref="B456:E456"/>
    <mergeCell ref="B457:E457"/>
    <mergeCell ref="G442"/>
    <mergeCell ref="A443"/>
    <mergeCell ref="B443:D443"/>
    <mergeCell ref="F443"/>
    <mergeCell ref="B451:E451"/>
    <mergeCell ref="B452:E452"/>
    <mergeCell ref="B461:E461"/>
    <mergeCell ref="B462:E462"/>
    <mergeCell ref="B477"/>
    <mergeCell ref="C477:D477"/>
    <mergeCell ref="E477:F477"/>
    <mergeCell ref="A477"/>
    <mergeCell ref="A476:F476"/>
    <mergeCell ref="F451"/>
    <mergeCell ref="F452"/>
    <mergeCell ref="F453"/>
    <mergeCell ref="F454"/>
    <mergeCell ref="F455"/>
    <mergeCell ref="F456"/>
    <mergeCell ref="F457"/>
    <mergeCell ref="F458"/>
    <mergeCell ref="B458:E458"/>
    <mergeCell ref="B460:E460"/>
    <mergeCell ref="F459"/>
    <mergeCell ref="A469:S469"/>
    <mergeCell ref="A470:S470"/>
    <mergeCell ref="L471:M472"/>
    <mergeCell ref="A474:B474"/>
    <mergeCell ref="C474:G474"/>
    <mergeCell ref="H474:I474"/>
    <mergeCell ref="A473"/>
    <mergeCell ref="L473:M473"/>
    <mergeCell ref="E471:G471"/>
    <mergeCell ref="A464:E464"/>
    <mergeCell ref="A465:E465"/>
    <mergeCell ref="A466:E466"/>
    <mergeCell ref="A467:E467"/>
    <mergeCell ref="J471:K472"/>
    <mergeCell ref="F466"/>
    <mergeCell ref="A471:A472"/>
    <mergeCell ref="B471:D471"/>
    <mergeCell ref="F467"/>
    <mergeCell ref="H473:I473"/>
    <mergeCell ref="J473:K473"/>
    <mergeCell ref="E472:F472"/>
    <mergeCell ref="G472"/>
    <mergeCell ref="H471:I472"/>
    <mergeCell ref="B488:E488"/>
    <mergeCell ref="B463:E463"/>
    <mergeCell ref="C473:D473"/>
    <mergeCell ref="E473:F473"/>
    <mergeCell ref="F464"/>
    <mergeCell ref="F465"/>
    <mergeCell ref="B489:E489"/>
    <mergeCell ref="B490:E490"/>
    <mergeCell ref="B491:E491"/>
    <mergeCell ref="B492:E492"/>
    <mergeCell ref="B493:E493"/>
    <mergeCell ref="B494:E494"/>
    <mergeCell ref="B495:E495"/>
    <mergeCell ref="B496:E496"/>
    <mergeCell ref="A484:F484"/>
    <mergeCell ref="A486:F486"/>
    <mergeCell ref="A487:F487"/>
    <mergeCell ref="A478"/>
    <mergeCell ref="C478:D478"/>
    <mergeCell ref="E478:F478"/>
    <mergeCell ref="A502:E502"/>
    <mergeCell ref="A503:E503"/>
    <mergeCell ref="B472"/>
    <mergeCell ref="C472:D472"/>
    <mergeCell ref="I513:J513"/>
    <mergeCell ref="I514:J514"/>
    <mergeCell ref="F497"/>
    <mergeCell ref="B498:E498"/>
    <mergeCell ref="B499:E499"/>
    <mergeCell ref="B500:E500"/>
    <mergeCell ref="B501:E501"/>
    <mergeCell ref="C509:D509"/>
    <mergeCell ref="E509:F509"/>
    <mergeCell ref="C508:J508"/>
    <mergeCell ref="F502"/>
    <mergeCell ref="F503"/>
    <mergeCell ref="B507:J507"/>
    <mergeCell ref="B506:J506"/>
    <mergeCell ref="B508:B509"/>
    <mergeCell ref="G509:H509"/>
    <mergeCell ref="B511:B512"/>
    <mergeCell ref="A497:E497"/>
    <mergeCell ref="C515:J515"/>
    <mergeCell ref="C516:J516"/>
    <mergeCell ref="I510:J510"/>
    <mergeCell ref="I509:J509"/>
    <mergeCell ref="B553:B555"/>
    <mergeCell ref="C553:C555"/>
    <mergeCell ref="D553:D555"/>
    <mergeCell ref="E553:E555"/>
    <mergeCell ref="F553:F555"/>
    <mergeCell ref="G553:G555"/>
    <mergeCell ref="B510"/>
    <mergeCell ref="B513"/>
    <mergeCell ref="B514"/>
    <mergeCell ref="C514:D514"/>
    <mergeCell ref="E514:F514"/>
    <mergeCell ref="C512:D512"/>
    <mergeCell ref="E512:F512"/>
    <mergeCell ref="C510:D510"/>
    <mergeCell ref="E510:F510"/>
    <mergeCell ref="G510:H510"/>
    <mergeCell ref="C513:D513"/>
    <mergeCell ref="E513:F513"/>
    <mergeCell ref="G513:H513"/>
    <mergeCell ref="G512:H512"/>
    <mergeCell ref="C548:D548"/>
    <mergeCell ref="C549:D549"/>
    <mergeCell ref="F545:G545"/>
    <mergeCell ref="F546:G546"/>
    <mergeCell ref="E547:E548"/>
    <mergeCell ref="B552:G552"/>
    <mergeCell ref="C511:J511"/>
    <mergeCell ref="I512:J512"/>
    <mergeCell ref="F556:F557"/>
    <mergeCell ref="G556:G557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G577:H577"/>
    <mergeCell ref="G578:H578"/>
    <mergeCell ref="G579:H579"/>
    <mergeCell ref="A521:F521"/>
    <mergeCell ref="G514:H514"/>
    <mergeCell ref="B535:G535"/>
    <mergeCell ref="A527:E527"/>
    <mergeCell ref="A523:E523"/>
    <mergeCell ref="A524:E524"/>
    <mergeCell ref="A533:F533"/>
    <mergeCell ref="B536:B538"/>
    <mergeCell ref="C536:C538"/>
    <mergeCell ref="D536:D538"/>
    <mergeCell ref="E536:E538"/>
    <mergeCell ref="F536:F538"/>
    <mergeCell ref="H536:H538"/>
    <mergeCell ref="C540:F540"/>
    <mergeCell ref="G536:G538"/>
    <mergeCell ref="C547:D547"/>
    <mergeCell ref="E571:F571"/>
    <mergeCell ref="G571:H571"/>
    <mergeCell ref="A569:J569"/>
    <mergeCell ref="I571:J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G572:H572"/>
    <mergeCell ref="G573:H573"/>
    <mergeCell ref="G574:H574"/>
    <mergeCell ref="G575:H575"/>
    <mergeCell ref="G576:H576"/>
    <mergeCell ref="E585:F585"/>
    <mergeCell ref="G585:H585"/>
    <mergeCell ref="E586:F586"/>
    <mergeCell ref="G586:H586"/>
    <mergeCell ref="A568:J568"/>
    <mergeCell ref="I585:J586"/>
    <mergeCell ref="G580:H580"/>
    <mergeCell ref="G581:H581"/>
    <mergeCell ref="G582:H582"/>
    <mergeCell ref="G583:H583"/>
    <mergeCell ref="G584:H584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B580:D580"/>
    <mergeCell ref="B581:D581"/>
    <mergeCell ref="B582:D582"/>
    <mergeCell ref="B583:D583"/>
    <mergeCell ref="B584:D584"/>
    <mergeCell ref="E570:F570"/>
    <mergeCell ref="G570:H570"/>
    <mergeCell ref="I570:J570"/>
  </mergeCells>
  <pageMargins left="0.75" right="0.75" top="1" bottom="1" header="0.5" footer="0.5"/>
  <pageSetup scale="47" orientation="portrait" horizontalDpi="300" verticalDpi="300" r:id="rId1"/>
  <headerFooter alignWithMargins="0"/>
  <rowBreaks count="1" manualBreakCount="1">
    <brk id="43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161"/>
  <sheetViews>
    <sheetView tabSelected="1" topLeftCell="A178" zoomScale="110" zoomScaleNormal="110" zoomScaleSheetLayoutView="100" workbookViewId="0">
      <selection activeCell="M105" sqref="M105"/>
    </sheetView>
  </sheetViews>
  <sheetFormatPr baseColWidth="10" defaultColWidth="9.140625" defaultRowHeight="12.75" x14ac:dyDescent="0.2"/>
  <cols>
    <col min="1" max="1" width="13.85546875" customWidth="1"/>
    <col min="2" max="2" width="27" customWidth="1"/>
    <col min="3" max="3" width="15" customWidth="1"/>
    <col min="4" max="4" width="17.28515625" customWidth="1"/>
    <col min="5" max="5" width="12" customWidth="1"/>
    <col min="6" max="6" width="10" customWidth="1"/>
    <col min="7" max="7" width="7" customWidth="1"/>
    <col min="8" max="8" width="8.5703125" customWidth="1"/>
    <col min="9" max="9" width="11.5703125" customWidth="1"/>
    <col min="10" max="11" width="8.7109375" customWidth="1"/>
    <col min="12" max="12" width="10.42578125" customWidth="1"/>
    <col min="13" max="14" width="8.7109375" customWidth="1"/>
  </cols>
  <sheetData>
    <row r="1" spans="1:11" ht="18" x14ac:dyDescent="0.2">
      <c r="A1" s="601" t="s">
        <v>553</v>
      </c>
      <c r="B1" s="601" t="s">
        <v>1</v>
      </c>
      <c r="C1" s="601" t="s">
        <v>1</v>
      </c>
      <c r="D1" s="601" t="s">
        <v>1</v>
      </c>
      <c r="E1" s="601" t="s">
        <v>1</v>
      </c>
      <c r="F1" s="601" t="s">
        <v>1</v>
      </c>
      <c r="G1" s="601" t="s">
        <v>1</v>
      </c>
      <c r="H1" s="601" t="s">
        <v>1</v>
      </c>
      <c r="I1" s="601" t="s">
        <v>1</v>
      </c>
      <c r="J1" s="601" t="s">
        <v>1</v>
      </c>
      <c r="K1" s="601" t="s">
        <v>1</v>
      </c>
    </row>
    <row r="3" spans="1:11" ht="15" x14ac:dyDescent="0.25">
      <c r="A3" s="1" t="s">
        <v>554</v>
      </c>
    </row>
    <row r="4" spans="1:11" ht="15" x14ac:dyDescent="0.25">
      <c r="A4" s="797" t="s">
        <v>555</v>
      </c>
      <c r="B4" s="797" t="s">
        <v>1</v>
      </c>
      <c r="C4" s="797" t="s">
        <v>1</v>
      </c>
      <c r="D4" s="797" t="s">
        <v>1</v>
      </c>
      <c r="E4" s="797" t="s">
        <v>1</v>
      </c>
    </row>
    <row r="6" spans="1:11" x14ac:dyDescent="0.2">
      <c r="A6" s="606" t="s">
        <v>556</v>
      </c>
      <c r="B6" s="606" t="s">
        <v>1</v>
      </c>
      <c r="C6" s="606" t="s">
        <v>1</v>
      </c>
      <c r="D6" s="606" t="s">
        <v>1</v>
      </c>
      <c r="E6" s="606" t="s">
        <v>1</v>
      </c>
    </row>
    <row r="7" spans="1:11" ht="14.25" thickTop="1" thickBot="1" x14ac:dyDescent="0.25">
      <c r="E7" s="10" t="s">
        <v>168</v>
      </c>
    </row>
    <row r="8" spans="1:11" ht="23.1" customHeight="1" thickTop="1" thickBot="1" x14ac:dyDescent="0.25">
      <c r="A8" s="854" t="s">
        <v>557</v>
      </c>
      <c r="B8" s="854" t="s">
        <v>1</v>
      </c>
      <c r="C8" s="854" t="s">
        <v>1</v>
      </c>
      <c r="D8" s="854" t="s">
        <v>1</v>
      </c>
      <c r="E8" s="530">
        <v>8</v>
      </c>
    </row>
    <row r="9" spans="1:11" ht="23.1" customHeight="1" thickTop="1" x14ac:dyDescent="0.2">
      <c r="A9" s="853" t="s">
        <v>862</v>
      </c>
      <c r="B9" s="853" t="s">
        <v>1</v>
      </c>
      <c r="C9" s="853" t="s">
        <v>1</v>
      </c>
      <c r="D9" s="853" t="s">
        <v>1</v>
      </c>
      <c r="E9" s="530">
        <v>10</v>
      </c>
    </row>
    <row r="10" spans="1:11" ht="40.5" customHeight="1" thickBot="1" x14ac:dyDescent="0.25">
      <c r="A10" s="851" t="s">
        <v>863</v>
      </c>
      <c r="B10" s="851" t="s">
        <v>1</v>
      </c>
      <c r="C10" s="851" t="s">
        <v>1</v>
      </c>
      <c r="D10" s="851" t="s">
        <v>1</v>
      </c>
      <c r="E10" s="531">
        <v>3</v>
      </c>
    </row>
    <row r="11" spans="1:11" ht="13.5" thickTop="1" x14ac:dyDescent="0.2"/>
    <row r="12" spans="1:11" ht="24.75" customHeight="1" x14ac:dyDescent="0.2">
      <c r="A12" s="606" t="s">
        <v>558</v>
      </c>
      <c r="B12" s="606" t="s">
        <v>1</v>
      </c>
      <c r="C12" s="606" t="s">
        <v>1</v>
      </c>
      <c r="D12" s="606" t="s">
        <v>1</v>
      </c>
    </row>
    <row r="13" spans="1:11" x14ac:dyDescent="0.2">
      <c r="A13" s="606"/>
      <c r="B13" s="606"/>
      <c r="C13" s="606"/>
      <c r="D13" s="606"/>
    </row>
    <row r="14" spans="1:11" ht="57.75" customHeight="1" thickTop="1" thickBot="1" x14ac:dyDescent="0.25">
      <c r="A14" s="593" t="s">
        <v>559</v>
      </c>
      <c r="B14" s="593" t="s">
        <v>1067</v>
      </c>
      <c r="C14" s="593" t="s">
        <v>1068</v>
      </c>
      <c r="D14" s="593" t="s">
        <v>1069</v>
      </c>
    </row>
    <row r="15" spans="1:11" ht="21" customHeight="1" thickTop="1" thickBot="1" x14ac:dyDescent="0.25">
      <c r="A15" s="205">
        <f>SUM(B15:D15)</f>
        <v>8</v>
      </c>
      <c r="B15" s="532">
        <v>8</v>
      </c>
      <c r="C15" s="532">
        <v>0</v>
      </c>
      <c r="D15" s="533">
        <v>0</v>
      </c>
    </row>
    <row r="16" spans="1:11" ht="18.75" customHeight="1" thickTop="1" thickBot="1" x14ac:dyDescent="0.25">
      <c r="A16" s="203" t="s">
        <v>258</v>
      </c>
      <c r="B16" s="208">
        <f>+B15/A15</f>
        <v>1</v>
      </c>
      <c r="C16" s="208">
        <f>+C15/A15</f>
        <v>0</v>
      </c>
      <c r="D16" s="208">
        <f>D15/A15</f>
        <v>0</v>
      </c>
    </row>
    <row r="19" spans="1:6" x14ac:dyDescent="0.2">
      <c r="A19" s="606" t="s">
        <v>864</v>
      </c>
      <c r="B19" s="606" t="s">
        <v>1</v>
      </c>
      <c r="C19" s="606" t="s">
        <v>1</v>
      </c>
      <c r="D19" s="606" t="s">
        <v>1</v>
      </c>
      <c r="E19" s="606" t="s">
        <v>1</v>
      </c>
    </row>
    <row r="20" spans="1:6" ht="21.75" customHeight="1" thickTop="1" thickBot="1" x14ac:dyDescent="0.25">
      <c r="E20" s="10" t="s">
        <v>168</v>
      </c>
    </row>
    <row r="21" spans="1:6" ht="23.1" customHeight="1" thickTop="1" x14ac:dyDescent="0.2">
      <c r="A21" s="854" t="s">
        <v>865</v>
      </c>
      <c r="B21" s="854" t="s">
        <v>1</v>
      </c>
      <c r="C21" s="854" t="s">
        <v>1</v>
      </c>
      <c r="D21" s="854" t="s">
        <v>1</v>
      </c>
      <c r="E21" s="95">
        <v>8</v>
      </c>
    </row>
    <row r="22" spans="1:6" ht="23.1" customHeight="1" x14ac:dyDescent="0.2">
      <c r="A22" s="853" t="s">
        <v>866</v>
      </c>
      <c r="B22" s="853" t="s">
        <v>1</v>
      </c>
      <c r="C22" s="853" t="s">
        <v>1</v>
      </c>
      <c r="D22" s="853" t="s">
        <v>1</v>
      </c>
      <c r="E22" s="528">
        <v>8</v>
      </c>
    </row>
    <row r="23" spans="1:6" ht="31.5" customHeight="1" thickBot="1" x14ac:dyDescent="0.25">
      <c r="A23" s="851" t="s">
        <v>867</v>
      </c>
      <c r="B23" s="851" t="s">
        <v>1</v>
      </c>
      <c r="C23" s="851" t="s">
        <v>1</v>
      </c>
      <c r="D23" s="851" t="s">
        <v>1</v>
      </c>
      <c r="E23" s="529">
        <v>3</v>
      </c>
    </row>
    <row r="24" spans="1:6" ht="13.5" thickTop="1" x14ac:dyDescent="0.2"/>
    <row r="25" spans="1:6" ht="24.75" customHeight="1" x14ac:dyDescent="0.2">
      <c r="A25" s="606" t="s">
        <v>560</v>
      </c>
      <c r="B25" s="606" t="s">
        <v>1</v>
      </c>
      <c r="C25" s="606" t="s">
        <v>1</v>
      </c>
      <c r="D25" s="606" t="s">
        <v>1</v>
      </c>
    </row>
    <row r="27" spans="1:6" ht="51.95" customHeight="1" x14ac:dyDescent="0.2">
      <c r="A27" s="593" t="s">
        <v>559</v>
      </c>
      <c r="B27" s="593" t="s">
        <v>1070</v>
      </c>
      <c r="C27" s="593" t="s">
        <v>1071</v>
      </c>
      <c r="D27" s="593" t="s">
        <v>1072</v>
      </c>
    </row>
    <row r="28" spans="1:6" ht="22.5" customHeight="1" x14ac:dyDescent="0.2">
      <c r="A28" s="10">
        <f>SUM(B28:D28)</f>
        <v>0</v>
      </c>
      <c r="B28" s="731">
        <v>0</v>
      </c>
      <c r="C28" s="731">
        <v>0</v>
      </c>
      <c r="D28" s="731">
        <v>0</v>
      </c>
    </row>
    <row r="29" spans="1:6" ht="18" customHeight="1" x14ac:dyDescent="0.2">
      <c r="A29" s="20" t="e">
        <f>SUM(B29:D29)</f>
        <v>#DIV/0!</v>
      </c>
      <c r="B29" s="20" t="e">
        <f>+B28/A28*100</f>
        <v>#DIV/0!</v>
      </c>
      <c r="C29" s="20" t="e">
        <f>+C28/A28*100</f>
        <v>#DIV/0!</v>
      </c>
      <c r="D29" s="164" t="e">
        <f>+D28/A28*100</f>
        <v>#DIV/0!</v>
      </c>
    </row>
    <row r="30" spans="1:6" ht="13.5" thickTop="1" x14ac:dyDescent="0.2"/>
    <row r="31" spans="1:6" x14ac:dyDescent="0.2">
      <c r="A31" s="606" t="s">
        <v>561</v>
      </c>
      <c r="B31" s="606"/>
      <c r="C31" s="606"/>
      <c r="D31" s="606"/>
      <c r="E31" s="606"/>
    </row>
    <row r="32" spans="1:6" ht="13.5" thickBot="1" x14ac:dyDescent="0.25">
      <c r="A32" s="607" t="s">
        <v>562</v>
      </c>
      <c r="B32" s="607"/>
      <c r="C32" s="607"/>
      <c r="D32" s="607"/>
      <c r="E32" s="607"/>
      <c r="F32" s="92"/>
    </row>
    <row r="33" spans="1:7" s="81" customFormat="1" ht="36" customHeight="1" thickTop="1" thickBot="1" x14ac:dyDescent="0.25">
      <c r="A33" s="78" t="s">
        <v>65</v>
      </c>
      <c r="B33" s="78" t="s">
        <v>750</v>
      </c>
      <c r="C33" s="220" t="s">
        <v>1077</v>
      </c>
      <c r="D33" s="78" t="s">
        <v>1073</v>
      </c>
      <c r="E33" s="211" t="s">
        <v>1074</v>
      </c>
      <c r="F33" s="232"/>
    </row>
    <row r="34" spans="1:7" s="81" customFormat="1" ht="22.5" customHeight="1" thickTop="1" thickBot="1" x14ac:dyDescent="0.25">
      <c r="A34" s="101">
        <f>+INFORMACIÓN!D64</f>
        <v>827</v>
      </c>
      <c r="B34" s="82">
        <v>1</v>
      </c>
      <c r="C34" s="102">
        <f>+PERTINENCIA!F465+PERTINENCIA!F503</f>
        <v>39</v>
      </c>
      <c r="D34" s="149">
        <v>0</v>
      </c>
      <c r="E34" s="197">
        <f>+B34+D34</f>
        <v>1</v>
      </c>
    </row>
    <row r="35" spans="1:7" s="81" customFormat="1" ht="14.25" thickTop="1" thickBot="1" x14ac:dyDescent="0.25">
      <c r="A35" s="79" t="s">
        <v>868</v>
      </c>
      <c r="B35" s="79">
        <f>+B34/A34*100</f>
        <v>0.12091898428053204</v>
      </c>
      <c r="C35" s="79" t="s">
        <v>869</v>
      </c>
      <c r="D35" s="168">
        <f>+D34/C34*100</f>
        <v>0</v>
      </c>
      <c r="E35" s="196"/>
    </row>
    <row r="36" spans="1:7" ht="13.5" thickTop="1" x14ac:dyDescent="0.2"/>
    <row r="37" spans="1:7" x14ac:dyDescent="0.2">
      <c r="A37" s="606" t="s">
        <v>563</v>
      </c>
      <c r="B37" s="606"/>
      <c r="C37" s="606"/>
      <c r="D37" s="606"/>
      <c r="E37" s="606"/>
      <c r="F37" s="92"/>
    </row>
    <row r="38" spans="1:7" ht="13.5" thickBot="1" x14ac:dyDescent="0.25">
      <c r="A38" s="607" t="s">
        <v>564</v>
      </c>
      <c r="B38" s="607"/>
      <c r="C38" s="607"/>
      <c r="D38" s="607"/>
      <c r="E38" s="607"/>
      <c r="F38" s="92"/>
    </row>
    <row r="39" spans="1:7" ht="49.5" customHeight="1" thickTop="1" thickBot="1" x14ac:dyDescent="0.25">
      <c r="A39" s="203" t="s">
        <v>807</v>
      </c>
      <c r="B39" s="203" t="s">
        <v>1075</v>
      </c>
      <c r="C39" s="220" t="s">
        <v>1076</v>
      </c>
      <c r="D39" s="203" t="s">
        <v>1078</v>
      </c>
      <c r="E39" s="211" t="s">
        <v>1079</v>
      </c>
    </row>
    <row r="40" spans="1:7" ht="23.25" customHeight="1" thickTop="1" thickBot="1" x14ac:dyDescent="0.25">
      <c r="A40" s="210">
        <f>+A34</f>
        <v>827</v>
      </c>
      <c r="B40" s="206">
        <v>0</v>
      </c>
      <c r="C40" s="211">
        <f>+PERTINENCIA!F465+PERTINENCIA!F503</f>
        <v>39</v>
      </c>
      <c r="D40" s="149">
        <v>0</v>
      </c>
      <c r="E40" s="197">
        <f>+B40+D40</f>
        <v>0</v>
      </c>
    </row>
    <row r="41" spans="1:7" ht="18" customHeight="1" thickTop="1" thickBot="1" x14ac:dyDescent="0.25">
      <c r="A41" s="204" t="s">
        <v>870</v>
      </c>
      <c r="B41" s="204">
        <f>+B40/A40*100</f>
        <v>0</v>
      </c>
      <c r="C41" s="204" t="s">
        <v>871</v>
      </c>
      <c r="D41" s="209">
        <f>+D40/C40*100</f>
        <v>0</v>
      </c>
      <c r="E41" s="196"/>
    </row>
    <row r="42" spans="1:7" ht="13.5" thickTop="1" x14ac:dyDescent="0.2"/>
    <row r="43" spans="1:7" ht="15" x14ac:dyDescent="0.25">
      <c r="A43" s="1" t="s">
        <v>565</v>
      </c>
    </row>
    <row r="44" spans="1:7" ht="18" customHeight="1" x14ac:dyDescent="0.25">
      <c r="A44" s="858" t="s">
        <v>566</v>
      </c>
      <c r="B44" s="858"/>
      <c r="C44" s="858"/>
      <c r="D44" s="858"/>
      <c r="E44" s="858"/>
      <c r="F44" s="858"/>
      <c r="G44" s="858"/>
    </row>
    <row r="46" spans="1:7" ht="12.75" customHeight="1" x14ac:dyDescent="0.2">
      <c r="A46" s="606" t="s">
        <v>567</v>
      </c>
      <c r="B46" s="606"/>
      <c r="C46" s="606"/>
      <c r="D46" s="606"/>
      <c r="E46" s="606"/>
      <c r="F46" s="92"/>
    </row>
    <row r="47" spans="1:7" ht="13.5" thickBot="1" x14ac:dyDescent="0.25"/>
    <row r="48" spans="1:7" ht="81" customHeight="1" thickTop="1" thickBot="1" x14ac:dyDescent="0.25">
      <c r="A48" s="203" t="s">
        <v>265</v>
      </c>
      <c r="B48" s="203" t="s">
        <v>568</v>
      </c>
      <c r="C48" s="203" t="s">
        <v>569</v>
      </c>
      <c r="D48" s="203" t="s">
        <v>570</v>
      </c>
      <c r="E48" s="593" t="s">
        <v>571</v>
      </c>
    </row>
    <row r="49" spans="1:6" ht="24.75" customHeight="1" thickTop="1" thickBot="1" x14ac:dyDescent="0.25">
      <c r="A49" s="321">
        <f>+EFICACIA!C1187</f>
        <v>0</v>
      </c>
      <c r="B49" s="322">
        <v>0</v>
      </c>
      <c r="C49" s="322">
        <v>0</v>
      </c>
      <c r="D49" s="322">
        <v>0</v>
      </c>
      <c r="E49" s="321">
        <f>SUM(B49:D49)</f>
        <v>0</v>
      </c>
    </row>
    <row r="50" spans="1:6" ht="15.95" customHeight="1" thickTop="1" thickBot="1" x14ac:dyDescent="0.25">
      <c r="A50" s="203" t="s">
        <v>20</v>
      </c>
      <c r="B50" s="203" t="s">
        <v>572</v>
      </c>
      <c r="C50" s="203" t="s">
        <v>573</v>
      </c>
      <c r="D50" s="203" t="s">
        <v>574</v>
      </c>
      <c r="E50" s="10" t="s">
        <v>575</v>
      </c>
    </row>
    <row r="51" spans="1:6" ht="15.95" customHeight="1" thickTop="1" thickBot="1" x14ac:dyDescent="0.25">
      <c r="A51" s="203" t="s">
        <v>1</v>
      </c>
      <c r="B51" s="217" t="e">
        <f>+B49/A49*100</f>
        <v>#DIV/0!</v>
      </c>
      <c r="C51" s="217" t="e">
        <f>+C49/A49*100</f>
        <v>#DIV/0!</v>
      </c>
      <c r="D51" s="217" t="e">
        <f>+D49/A49*100</f>
        <v>#DIV/0!</v>
      </c>
      <c r="E51" s="217" t="e">
        <f>+E49/A49*100</f>
        <v>#DIV/0!</v>
      </c>
    </row>
    <row r="52" spans="1:6" ht="13.5" thickTop="1" x14ac:dyDescent="0.2"/>
    <row r="54" spans="1:6" ht="15" x14ac:dyDescent="0.25">
      <c r="A54" s="1" t="s">
        <v>576</v>
      </c>
    </row>
    <row r="55" spans="1:6" ht="15" x14ac:dyDescent="0.25">
      <c r="A55" s="857" t="s">
        <v>566</v>
      </c>
      <c r="B55" s="857"/>
      <c r="C55" s="857"/>
      <c r="D55" s="857"/>
      <c r="E55" s="857"/>
      <c r="F55" s="857"/>
    </row>
    <row r="57" spans="1:6" x14ac:dyDescent="0.2">
      <c r="A57" s="606" t="s">
        <v>577</v>
      </c>
      <c r="B57" s="606" t="s">
        <v>1</v>
      </c>
      <c r="C57" s="606" t="s">
        <v>1</v>
      </c>
      <c r="D57" s="606" t="s">
        <v>1</v>
      </c>
      <c r="E57" s="606" t="s">
        <v>1</v>
      </c>
      <c r="F57" s="606" t="s">
        <v>1</v>
      </c>
    </row>
    <row r="58" spans="1:6" x14ac:dyDescent="0.2">
      <c r="A58" s="606" t="s">
        <v>578</v>
      </c>
      <c r="B58" s="606" t="s">
        <v>1</v>
      </c>
      <c r="C58" s="606" t="s">
        <v>1</v>
      </c>
      <c r="D58" s="606" t="s">
        <v>1</v>
      </c>
      <c r="E58" s="606" t="s">
        <v>1</v>
      </c>
      <c r="F58" s="606" t="s">
        <v>1</v>
      </c>
    </row>
    <row r="59" spans="1:6" ht="18" customHeight="1" x14ac:dyDescent="0.2">
      <c r="A59" s="593" t="s">
        <v>579</v>
      </c>
      <c r="B59" s="593" t="s">
        <v>1</v>
      </c>
      <c r="C59" s="593" t="s">
        <v>580</v>
      </c>
      <c r="D59" s="593" t="s">
        <v>1</v>
      </c>
      <c r="E59" s="593" t="s">
        <v>1</v>
      </c>
      <c r="F59" s="593" t="s">
        <v>1</v>
      </c>
    </row>
    <row r="60" spans="1:6" x14ac:dyDescent="0.2">
      <c r="A60" s="593" t="s">
        <v>1</v>
      </c>
      <c r="B60" s="593" t="s">
        <v>1</v>
      </c>
      <c r="C60" s="593" t="s">
        <v>581</v>
      </c>
      <c r="D60" s="593" t="s">
        <v>582</v>
      </c>
      <c r="E60" s="593" t="s">
        <v>583</v>
      </c>
      <c r="F60" s="593" t="s">
        <v>195</v>
      </c>
    </row>
    <row r="61" spans="1:6" x14ac:dyDescent="0.2">
      <c r="A61" s="593" t="s">
        <v>584</v>
      </c>
      <c r="B61" s="593" t="s">
        <v>1</v>
      </c>
      <c r="C61" s="731"/>
      <c r="D61" s="731"/>
      <c r="E61" s="731"/>
      <c r="F61" s="28">
        <f>SUM(C61:E61)</f>
        <v>0</v>
      </c>
    </row>
    <row r="62" spans="1:6" x14ac:dyDescent="0.2">
      <c r="A62" s="593" t="s">
        <v>585</v>
      </c>
      <c r="B62" s="593" t="s">
        <v>1</v>
      </c>
      <c r="C62" s="731"/>
      <c r="D62" s="731"/>
      <c r="E62" s="731"/>
      <c r="F62" s="28">
        <f t="shared" ref="F62:F68" si="0">SUM(C62:E62)</f>
        <v>0</v>
      </c>
    </row>
    <row r="63" spans="1:6" x14ac:dyDescent="0.2">
      <c r="A63" s="593" t="s">
        <v>586</v>
      </c>
      <c r="B63" s="593" t="s">
        <v>1</v>
      </c>
      <c r="C63" s="731"/>
      <c r="D63" s="731"/>
      <c r="E63" s="731"/>
      <c r="F63" s="28">
        <f t="shared" si="0"/>
        <v>0</v>
      </c>
    </row>
    <row r="64" spans="1:6" x14ac:dyDescent="0.2">
      <c r="A64" s="593" t="s">
        <v>587</v>
      </c>
      <c r="B64" s="593" t="s">
        <v>1</v>
      </c>
      <c r="C64" s="731"/>
      <c r="D64" s="731"/>
      <c r="E64" s="731"/>
      <c r="F64" s="28">
        <f t="shared" si="0"/>
        <v>0</v>
      </c>
    </row>
    <row r="65" spans="1:6" x14ac:dyDescent="0.2">
      <c r="A65" s="593" t="s">
        <v>588</v>
      </c>
      <c r="B65" s="593" t="s">
        <v>1</v>
      </c>
      <c r="C65" s="731"/>
      <c r="D65" s="731"/>
      <c r="E65" s="731"/>
      <c r="F65" s="28">
        <f t="shared" si="0"/>
        <v>0</v>
      </c>
    </row>
    <row r="66" spans="1:6" x14ac:dyDescent="0.2">
      <c r="A66" s="593" t="s">
        <v>589</v>
      </c>
      <c r="B66" s="593" t="s">
        <v>1</v>
      </c>
      <c r="C66" s="731"/>
      <c r="D66" s="731"/>
      <c r="E66" s="731"/>
      <c r="F66" s="28">
        <f t="shared" si="0"/>
        <v>0</v>
      </c>
    </row>
    <row r="67" spans="1:6" x14ac:dyDescent="0.2">
      <c r="A67" s="593" t="s">
        <v>590</v>
      </c>
      <c r="B67" s="593" t="s">
        <v>1</v>
      </c>
      <c r="C67" s="731"/>
      <c r="D67" s="731"/>
      <c r="E67" s="731"/>
      <c r="F67" s="28">
        <f t="shared" si="0"/>
        <v>0</v>
      </c>
    </row>
    <row r="68" spans="1:6" x14ac:dyDescent="0.2">
      <c r="A68" s="593" t="s">
        <v>195</v>
      </c>
      <c r="B68" s="593" t="s">
        <v>1</v>
      </c>
      <c r="C68" s="10">
        <f>SUM(C61:C67)</f>
        <v>0</v>
      </c>
      <c r="D68" s="28">
        <f>SUM(D61:D67)</f>
        <v>0</v>
      </c>
      <c r="E68" s="28">
        <f>SUM(E61:E67)</f>
        <v>0</v>
      </c>
      <c r="F68" s="28">
        <f t="shared" si="0"/>
        <v>0</v>
      </c>
    </row>
    <row r="71" spans="1:6" x14ac:dyDescent="0.2">
      <c r="A71" s="606" t="s">
        <v>591</v>
      </c>
      <c r="B71" s="606" t="s">
        <v>1</v>
      </c>
      <c r="C71" s="606" t="s">
        <v>1</v>
      </c>
      <c r="D71" s="606" t="s">
        <v>1</v>
      </c>
      <c r="E71" s="606" t="s">
        <v>1</v>
      </c>
      <c r="F71" s="606" t="s">
        <v>1</v>
      </c>
    </row>
    <row r="72" spans="1:6" x14ac:dyDescent="0.2">
      <c r="A72" s="606" t="s">
        <v>592</v>
      </c>
      <c r="B72" s="606" t="s">
        <v>1</v>
      </c>
      <c r="C72" s="606" t="s">
        <v>1</v>
      </c>
      <c r="D72" s="606" t="s">
        <v>1</v>
      </c>
      <c r="E72" s="606" t="s">
        <v>1</v>
      </c>
      <c r="F72" s="606" t="s">
        <v>1</v>
      </c>
    </row>
    <row r="73" spans="1:6" ht="18" customHeight="1" x14ac:dyDescent="0.2">
      <c r="A73" s="593" t="s">
        <v>579</v>
      </c>
      <c r="B73" s="593" t="s">
        <v>1</v>
      </c>
      <c r="C73" s="593" t="s">
        <v>580</v>
      </c>
      <c r="D73" s="593" t="s">
        <v>1</v>
      </c>
      <c r="E73" s="593" t="s">
        <v>1</v>
      </c>
      <c r="F73" s="593" t="s">
        <v>1</v>
      </c>
    </row>
    <row r="74" spans="1:6" ht="14.25" thickTop="1" thickBot="1" x14ac:dyDescent="0.25">
      <c r="A74" s="593" t="s">
        <v>1</v>
      </c>
      <c r="B74" s="593" t="s">
        <v>1</v>
      </c>
      <c r="C74" s="593" t="s">
        <v>581</v>
      </c>
      <c r="D74" s="593" t="s">
        <v>582</v>
      </c>
      <c r="E74" s="593" t="s">
        <v>583</v>
      </c>
      <c r="F74" s="593" t="s">
        <v>195</v>
      </c>
    </row>
    <row r="75" spans="1:6" ht="14.25" thickTop="1" thickBot="1" x14ac:dyDescent="0.25">
      <c r="A75" s="593" t="s">
        <v>584</v>
      </c>
      <c r="B75" s="593" t="s">
        <v>1</v>
      </c>
      <c r="C75" s="856"/>
      <c r="D75" s="856"/>
      <c r="E75" s="534">
        <v>21633</v>
      </c>
      <c r="F75" s="14">
        <f>SUM(C75:E75)</f>
        <v>21633</v>
      </c>
    </row>
    <row r="76" spans="1:6" ht="14.25" thickTop="1" thickBot="1" x14ac:dyDescent="0.25">
      <c r="A76" s="593" t="s">
        <v>585</v>
      </c>
      <c r="B76" s="593" t="s">
        <v>1</v>
      </c>
      <c r="C76" s="856"/>
      <c r="D76" s="856"/>
      <c r="E76" s="856"/>
      <c r="F76" s="14">
        <f t="shared" ref="F76:F81" si="1">SUM(C76:E76)</f>
        <v>0</v>
      </c>
    </row>
    <row r="77" spans="1:6" x14ac:dyDescent="0.2">
      <c r="A77" s="593" t="s">
        <v>586</v>
      </c>
      <c r="B77" s="593" t="s">
        <v>1</v>
      </c>
      <c r="C77" s="856"/>
      <c r="D77" s="856"/>
      <c r="E77" s="856"/>
      <c r="F77" s="14">
        <f t="shared" si="1"/>
        <v>0</v>
      </c>
    </row>
    <row r="78" spans="1:6" x14ac:dyDescent="0.2">
      <c r="A78" s="593" t="s">
        <v>587</v>
      </c>
      <c r="B78" s="593" t="s">
        <v>1</v>
      </c>
      <c r="C78" s="856"/>
      <c r="D78" s="856"/>
      <c r="E78" s="856"/>
      <c r="F78" s="14">
        <f t="shared" si="1"/>
        <v>0</v>
      </c>
    </row>
    <row r="79" spans="1:6" x14ac:dyDescent="0.2">
      <c r="A79" s="593" t="s">
        <v>588</v>
      </c>
      <c r="B79" s="593" t="s">
        <v>1</v>
      </c>
      <c r="C79" s="856"/>
      <c r="D79" s="856"/>
      <c r="E79" s="856"/>
      <c r="F79" s="14">
        <f t="shared" si="1"/>
        <v>0</v>
      </c>
    </row>
    <row r="80" spans="1:6" x14ac:dyDescent="0.2">
      <c r="A80" s="593" t="s">
        <v>589</v>
      </c>
      <c r="B80" s="593" t="s">
        <v>1</v>
      </c>
      <c r="C80" s="856"/>
      <c r="D80" s="856"/>
      <c r="E80" s="856"/>
      <c r="F80" s="14">
        <f t="shared" si="1"/>
        <v>0</v>
      </c>
    </row>
    <row r="81" spans="1:8" x14ac:dyDescent="0.2">
      <c r="A81" s="593" t="s">
        <v>590</v>
      </c>
      <c r="B81" s="593" t="s">
        <v>1</v>
      </c>
      <c r="C81" s="856"/>
      <c r="D81" s="856"/>
      <c r="E81" s="856"/>
      <c r="F81" s="14">
        <f t="shared" si="1"/>
        <v>0</v>
      </c>
    </row>
    <row r="82" spans="1:8" x14ac:dyDescent="0.2">
      <c r="A82" s="593" t="s">
        <v>195</v>
      </c>
      <c r="B82" s="593" t="s">
        <v>1</v>
      </c>
      <c r="C82" s="14">
        <f>SUM(C75:C81)</f>
        <v>0</v>
      </c>
      <c r="D82" s="14">
        <f>SUM(D75:D81)</f>
        <v>0</v>
      </c>
      <c r="E82" s="14">
        <f>SUM(E75:E81)</f>
        <v>21633</v>
      </c>
      <c r="F82" s="14">
        <f>SUM(F75:F81)</f>
        <v>21633</v>
      </c>
    </row>
    <row r="85" spans="1:8" ht="15" x14ac:dyDescent="0.25">
      <c r="A85" s="1" t="s">
        <v>593</v>
      </c>
    </row>
    <row r="86" spans="1:8" ht="15" x14ac:dyDescent="0.25">
      <c r="A86" s="797" t="s">
        <v>594</v>
      </c>
      <c r="B86" s="797" t="s">
        <v>1</v>
      </c>
      <c r="C86" s="797" t="s">
        <v>1</v>
      </c>
      <c r="D86" s="797" t="s">
        <v>1</v>
      </c>
      <c r="E86" s="797" t="s">
        <v>1</v>
      </c>
    </row>
    <row r="88" spans="1:8" x14ac:dyDescent="0.2">
      <c r="B88" s="606" t="s">
        <v>595</v>
      </c>
      <c r="C88" s="606" t="s">
        <v>1</v>
      </c>
      <c r="D88" s="606" t="s">
        <v>1</v>
      </c>
      <c r="E88" s="606" t="s">
        <v>1</v>
      </c>
      <c r="F88" s="606" t="s">
        <v>1</v>
      </c>
    </row>
    <row r="89" spans="1:8" x14ac:dyDescent="0.2">
      <c r="B89" s="606" t="s">
        <v>872</v>
      </c>
      <c r="C89" s="606" t="s">
        <v>1</v>
      </c>
      <c r="D89" s="606" t="s">
        <v>1</v>
      </c>
      <c r="E89" s="606" t="s">
        <v>1</v>
      </c>
      <c r="F89" s="606" t="s">
        <v>1</v>
      </c>
    </row>
    <row r="90" spans="1:8" ht="24.95" customHeight="1" thickTop="1" thickBot="1" x14ac:dyDescent="0.25">
      <c r="A90" s="593" t="s">
        <v>596</v>
      </c>
      <c r="B90" s="593" t="s">
        <v>1</v>
      </c>
      <c r="C90" s="593" t="s">
        <v>584</v>
      </c>
      <c r="D90" s="593" t="s">
        <v>597</v>
      </c>
      <c r="E90" s="593" t="s">
        <v>598</v>
      </c>
      <c r="F90" s="593" t="s">
        <v>195</v>
      </c>
      <c r="G90" s="593" t="s">
        <v>552</v>
      </c>
      <c r="H90" s="593" t="s">
        <v>599</v>
      </c>
    </row>
    <row r="91" spans="1:8" ht="25.5" customHeight="1" thickTop="1" x14ac:dyDescent="0.2">
      <c r="A91" s="854" t="s">
        <v>199</v>
      </c>
      <c r="B91" s="854" t="s">
        <v>1</v>
      </c>
      <c r="C91" s="852"/>
      <c r="D91" s="852"/>
      <c r="E91" s="852"/>
      <c r="F91" s="855">
        <f>SUM(C91:E91)</f>
        <v>0</v>
      </c>
      <c r="G91" s="678" t="e">
        <f>+F91/F95*100</f>
        <v>#DIV/0!</v>
      </c>
      <c r="H91" s="854" t="s">
        <v>600</v>
      </c>
    </row>
    <row r="92" spans="1:8" ht="24.75" customHeight="1" x14ac:dyDescent="0.2">
      <c r="A92" s="853" t="s">
        <v>949</v>
      </c>
      <c r="B92" s="853" t="s">
        <v>1</v>
      </c>
      <c r="C92" s="852"/>
      <c r="D92" s="852"/>
      <c r="E92" s="852"/>
      <c r="F92" s="58">
        <f>SUM(C92:E92)</f>
        <v>0</v>
      </c>
      <c r="G92" s="674" t="e">
        <f>+F92/F95*100</f>
        <v>#DIV/0!</v>
      </c>
      <c r="H92" s="853" t="s">
        <v>601</v>
      </c>
    </row>
    <row r="93" spans="1:8" x14ac:dyDescent="0.2">
      <c r="A93" s="853" t="s">
        <v>950</v>
      </c>
      <c r="B93" s="853" t="s">
        <v>1</v>
      </c>
      <c r="C93" s="852"/>
      <c r="D93" s="852"/>
      <c r="E93" s="852"/>
      <c r="F93" s="58">
        <f>SUM(C93:E93)</f>
        <v>0</v>
      </c>
      <c r="G93" s="674" t="e">
        <f>+F93/F95*100</f>
        <v>#DIV/0!</v>
      </c>
      <c r="H93" s="853" t="s">
        <v>602</v>
      </c>
    </row>
    <row r="94" spans="1:8" ht="13.5" thickBot="1" x14ac:dyDescent="0.25">
      <c r="A94" s="851" t="s">
        <v>603</v>
      </c>
      <c r="B94" s="851" t="s">
        <v>1</v>
      </c>
      <c r="C94" s="852"/>
      <c r="D94" s="852"/>
      <c r="E94" s="852"/>
      <c r="F94" s="58">
        <f>SUM(C94:E94)</f>
        <v>0</v>
      </c>
      <c r="G94" s="675" t="e">
        <f>+F94/F95*100</f>
        <v>#DIV/0!</v>
      </c>
      <c r="H94" s="851" t="s">
        <v>604</v>
      </c>
    </row>
    <row r="95" spans="1:8" ht="14.25" thickTop="1" thickBot="1" x14ac:dyDescent="0.25">
      <c r="A95" s="593" t="s">
        <v>168</v>
      </c>
      <c r="B95" s="593" t="s">
        <v>1</v>
      </c>
      <c r="C95" s="709">
        <f>SUM(C91:C94)</f>
        <v>0</v>
      </c>
      <c r="D95" s="50">
        <f>SUM(D91:D94)</f>
        <v>0</v>
      </c>
      <c r="E95" s="50">
        <f>SUM(E91:E94)</f>
        <v>0</v>
      </c>
      <c r="F95" s="50">
        <f>SUM(F91:F94)</f>
        <v>0</v>
      </c>
      <c r="G95" s="593"/>
    </row>
    <row r="96" spans="1:8" ht="13.5" thickTop="1" x14ac:dyDescent="0.2"/>
    <row r="98" spans="1:9" ht="15" x14ac:dyDescent="0.25">
      <c r="A98" s="393" t="s">
        <v>605</v>
      </c>
      <c r="B98" s="244"/>
      <c r="C98" s="888" t="s">
        <v>986</v>
      </c>
      <c r="D98" s="888"/>
      <c r="E98" s="888"/>
      <c r="F98" s="244"/>
      <c r="G98" s="244"/>
      <c r="H98" s="244"/>
      <c r="I98" s="244"/>
    </row>
    <row r="99" spans="1:9" ht="15" x14ac:dyDescent="0.25">
      <c r="A99" s="879" t="s">
        <v>606</v>
      </c>
      <c r="B99" s="879" t="s">
        <v>1</v>
      </c>
      <c r="C99" s="879" t="s">
        <v>1</v>
      </c>
      <c r="D99" s="879" t="s">
        <v>1</v>
      </c>
      <c r="E99" s="879" t="s">
        <v>1</v>
      </c>
      <c r="F99" s="244"/>
      <c r="G99" s="244"/>
      <c r="H99" s="244"/>
      <c r="I99" s="244"/>
    </row>
    <row r="100" spans="1:9" x14ac:dyDescent="0.2">
      <c r="A100" s="244"/>
      <c r="B100" s="244"/>
      <c r="C100" s="244"/>
      <c r="D100" s="244"/>
      <c r="E100" s="244"/>
      <c r="F100" s="244"/>
      <c r="G100" s="244"/>
      <c r="H100" s="244"/>
      <c r="I100" s="244"/>
    </row>
    <row r="101" spans="1:9" x14ac:dyDescent="0.2">
      <c r="A101" s="620" t="s">
        <v>607</v>
      </c>
      <c r="B101" s="620" t="s">
        <v>1</v>
      </c>
      <c r="C101" s="620" t="s">
        <v>1</v>
      </c>
      <c r="D101" s="620" t="s">
        <v>1</v>
      </c>
      <c r="E101" s="620" t="s">
        <v>1</v>
      </c>
      <c r="F101" s="620" t="s">
        <v>1</v>
      </c>
      <c r="G101" s="620" t="s">
        <v>1</v>
      </c>
      <c r="H101" s="620" t="s">
        <v>1</v>
      </c>
      <c r="I101" s="244"/>
    </row>
    <row r="102" spans="1:9" x14ac:dyDescent="0.2">
      <c r="A102" s="620" t="s">
        <v>608</v>
      </c>
      <c r="B102" s="620" t="s">
        <v>1</v>
      </c>
      <c r="C102" s="620" t="s">
        <v>1</v>
      </c>
      <c r="D102" s="620" t="s">
        <v>1</v>
      </c>
      <c r="E102" s="620" t="s">
        <v>1</v>
      </c>
      <c r="F102" s="620" t="s">
        <v>1</v>
      </c>
      <c r="G102" s="620" t="s">
        <v>1</v>
      </c>
      <c r="H102" s="620" t="s">
        <v>1</v>
      </c>
      <c r="I102" s="244"/>
    </row>
    <row r="103" spans="1:9" ht="30" customHeight="1" thickTop="1" thickBot="1" x14ac:dyDescent="0.25">
      <c r="A103" s="694" t="s">
        <v>359</v>
      </c>
      <c r="B103" s="694" t="s">
        <v>1</v>
      </c>
      <c r="C103" s="583" t="s">
        <v>371</v>
      </c>
      <c r="D103" s="583" t="s">
        <v>609</v>
      </c>
      <c r="E103" s="583" t="s">
        <v>610</v>
      </c>
      <c r="F103" s="583" t="s">
        <v>168</v>
      </c>
      <c r="G103" s="583" t="s">
        <v>552</v>
      </c>
      <c r="H103" s="583" t="s">
        <v>599</v>
      </c>
      <c r="I103" s="244"/>
    </row>
    <row r="104" spans="1:9" ht="19.5" customHeight="1" thickTop="1" x14ac:dyDescent="0.2">
      <c r="A104" s="873" t="s">
        <v>611</v>
      </c>
      <c r="B104" s="873" t="s">
        <v>1</v>
      </c>
      <c r="C104" s="889"/>
      <c r="D104" s="889"/>
      <c r="E104" s="889"/>
      <c r="F104" s="584">
        <f>SUM(C104:E104)</f>
        <v>0</v>
      </c>
      <c r="G104" s="585" t="e">
        <f>+F104/F106*100</f>
        <v>#DIV/0!</v>
      </c>
      <c r="H104" s="584" t="s">
        <v>613</v>
      </c>
      <c r="I104" s="244"/>
    </row>
    <row r="105" spans="1:9" ht="22.5" customHeight="1" thickBot="1" x14ac:dyDescent="0.25">
      <c r="A105" s="890" t="s">
        <v>612</v>
      </c>
      <c r="B105" s="890" t="s">
        <v>1</v>
      </c>
      <c r="C105" s="872"/>
      <c r="D105" s="872"/>
      <c r="E105" s="872"/>
      <c r="F105" s="434">
        <f>SUM(C105:E105)</f>
        <v>0</v>
      </c>
      <c r="G105" s="586" t="e">
        <f>+F105/F106*100</f>
        <v>#DIV/0!</v>
      </c>
      <c r="H105" s="434" t="s">
        <v>614</v>
      </c>
      <c r="I105" s="244"/>
    </row>
    <row r="106" spans="1:9" ht="14.25" thickTop="1" thickBot="1" x14ac:dyDescent="0.25">
      <c r="A106" s="694" t="s">
        <v>168</v>
      </c>
      <c r="B106" s="694" t="s">
        <v>1</v>
      </c>
      <c r="C106" s="583">
        <f>SUM(C104:C105)</f>
        <v>0</v>
      </c>
      <c r="D106" s="583">
        <f>SUM(D104:D105)</f>
        <v>0</v>
      </c>
      <c r="E106" s="583">
        <f>SUM(E104:E105)</f>
        <v>0</v>
      </c>
      <c r="F106" s="583">
        <f>SUM(C106:E106)</f>
        <v>0</v>
      </c>
      <c r="G106" s="476" t="e">
        <f>SUM(G104:G105)</f>
        <v>#DIV/0!</v>
      </c>
      <c r="H106" s="583" t="s">
        <v>20</v>
      </c>
      <c r="I106" s="244"/>
    </row>
    <row r="107" spans="1:9" x14ac:dyDescent="0.2">
      <c r="A107" s="244"/>
      <c r="B107" s="244"/>
      <c r="C107" s="244"/>
      <c r="D107" s="244"/>
      <c r="E107" s="244"/>
      <c r="F107" s="244"/>
      <c r="G107" s="244"/>
      <c r="H107" s="244"/>
      <c r="I107" s="244"/>
    </row>
    <row r="109" spans="1:9" ht="15" x14ac:dyDescent="0.25">
      <c r="A109" s="1" t="s">
        <v>615</v>
      </c>
    </row>
    <row r="110" spans="1:9" ht="15" x14ac:dyDescent="0.25">
      <c r="A110" s="797" t="s">
        <v>616</v>
      </c>
      <c r="B110" s="797" t="s">
        <v>1</v>
      </c>
      <c r="C110" s="797" t="s">
        <v>1</v>
      </c>
      <c r="D110" s="797" t="s">
        <v>1</v>
      </c>
      <c r="E110" s="797" t="s">
        <v>1</v>
      </c>
      <c r="F110" s="549"/>
    </row>
    <row r="113" spans="1:14" x14ac:dyDescent="0.2">
      <c r="A113" s="606" t="s">
        <v>617</v>
      </c>
      <c r="B113" s="606" t="s">
        <v>1</v>
      </c>
      <c r="C113" s="606" t="s">
        <v>1</v>
      </c>
      <c r="D113" s="606" t="s">
        <v>1</v>
      </c>
      <c r="E113" s="606" t="s">
        <v>1</v>
      </c>
      <c r="F113" s="606" t="s">
        <v>1</v>
      </c>
      <c r="G113" s="606" t="s">
        <v>1</v>
      </c>
      <c r="H113" s="606" t="s">
        <v>1</v>
      </c>
      <c r="I113" s="606" t="s">
        <v>1</v>
      </c>
      <c r="J113" s="606" t="s">
        <v>1</v>
      </c>
      <c r="K113" s="606" t="s">
        <v>1</v>
      </c>
      <c r="L113" s="606" t="s">
        <v>1</v>
      </c>
      <c r="M113" s="606" t="s">
        <v>1</v>
      </c>
      <c r="N113" s="606" t="s">
        <v>1</v>
      </c>
    </row>
    <row r="114" spans="1:14" x14ac:dyDescent="0.2">
      <c r="A114" s="606" t="s">
        <v>618</v>
      </c>
      <c r="B114" s="606" t="s">
        <v>1</v>
      </c>
      <c r="C114" s="606" t="s">
        <v>1</v>
      </c>
      <c r="D114" s="606" t="s">
        <v>1</v>
      </c>
      <c r="E114" s="606" t="s">
        <v>1</v>
      </c>
      <c r="F114" s="606" t="s">
        <v>1</v>
      </c>
      <c r="G114" s="606" t="s">
        <v>1</v>
      </c>
      <c r="H114" s="606" t="s">
        <v>1</v>
      </c>
      <c r="I114" s="606" t="s">
        <v>1</v>
      </c>
      <c r="J114" s="606" t="s">
        <v>1</v>
      </c>
      <c r="K114" s="606" t="s">
        <v>1</v>
      </c>
      <c r="L114" s="606" t="s">
        <v>1</v>
      </c>
      <c r="M114" s="606" t="s">
        <v>1</v>
      </c>
      <c r="N114" s="606" t="s">
        <v>1</v>
      </c>
    </row>
    <row r="115" spans="1:14" x14ac:dyDescent="0.2">
      <c r="A115" s="593" t="s">
        <v>189</v>
      </c>
      <c r="B115" s="593" t="s">
        <v>209</v>
      </c>
      <c r="C115" s="593" t="s">
        <v>210</v>
      </c>
      <c r="D115" s="593" t="s">
        <v>1</v>
      </c>
      <c r="E115" s="593" t="s">
        <v>1</v>
      </c>
      <c r="F115" s="593" t="s">
        <v>1</v>
      </c>
      <c r="G115" s="593" t="s">
        <v>1</v>
      </c>
      <c r="H115" s="593" t="s">
        <v>1</v>
      </c>
      <c r="I115" s="593" t="s">
        <v>1</v>
      </c>
      <c r="J115" s="593" t="s">
        <v>1</v>
      </c>
      <c r="K115" s="593" t="s">
        <v>1</v>
      </c>
      <c r="L115" s="593" t="s">
        <v>1</v>
      </c>
      <c r="M115" s="593" t="s">
        <v>216</v>
      </c>
      <c r="N115" s="593" t="s">
        <v>878</v>
      </c>
    </row>
    <row r="116" spans="1:14" ht="33.75" x14ac:dyDescent="0.2">
      <c r="A116" s="593" t="s">
        <v>1</v>
      </c>
      <c r="B116" s="593" t="s">
        <v>1</v>
      </c>
      <c r="C116" s="10" t="s">
        <v>93</v>
      </c>
      <c r="D116" s="10" t="s">
        <v>92</v>
      </c>
      <c r="E116" s="10" t="s">
        <v>91</v>
      </c>
      <c r="F116" s="10" t="s">
        <v>90</v>
      </c>
      <c r="G116" s="10" t="s">
        <v>0</v>
      </c>
      <c r="H116" s="220" t="s">
        <v>211</v>
      </c>
      <c r="I116" s="220" t="s">
        <v>212</v>
      </c>
      <c r="J116" s="10" t="s">
        <v>213</v>
      </c>
      <c r="K116" s="10" t="s">
        <v>214</v>
      </c>
      <c r="L116" s="10" t="s">
        <v>215</v>
      </c>
      <c r="M116" s="593" t="s">
        <v>1</v>
      </c>
      <c r="N116" s="593" t="s">
        <v>1</v>
      </c>
    </row>
    <row r="117" spans="1:14" ht="39.75" customHeight="1" x14ac:dyDescent="0.2">
      <c r="A117" s="593" t="s">
        <v>1</v>
      </c>
      <c r="B117" s="593" t="s">
        <v>1</v>
      </c>
      <c r="C117" s="10" t="s">
        <v>218</v>
      </c>
      <c r="D117" s="10" t="s">
        <v>219</v>
      </c>
      <c r="E117" s="10" t="s">
        <v>220</v>
      </c>
      <c r="F117" s="10" t="s">
        <v>221</v>
      </c>
      <c r="G117" s="10" t="s">
        <v>222</v>
      </c>
      <c r="H117" s="10" t="s">
        <v>223</v>
      </c>
      <c r="I117" s="10" t="s">
        <v>224</v>
      </c>
      <c r="J117" s="10" t="s">
        <v>225</v>
      </c>
      <c r="K117" s="10" t="s">
        <v>226</v>
      </c>
      <c r="L117" s="10" t="s">
        <v>227</v>
      </c>
      <c r="M117" s="10" t="s">
        <v>228</v>
      </c>
      <c r="N117" s="593" t="s">
        <v>1</v>
      </c>
    </row>
    <row r="118" spans="1:14" ht="48" customHeight="1" x14ac:dyDescent="0.2">
      <c r="A118" s="4" t="s">
        <v>0</v>
      </c>
      <c r="B118" s="4" t="s">
        <v>619</v>
      </c>
      <c r="C118" s="22"/>
      <c r="D118" s="22"/>
      <c r="E118" s="22"/>
      <c r="F118" s="22"/>
      <c r="G118" s="22"/>
      <c r="H118" s="22"/>
      <c r="I118" s="22"/>
      <c r="J118" s="23">
        <f>SUM(C118:I118)</f>
        <v>0</v>
      </c>
      <c r="K118" s="23">
        <f>SUM(C118:G118)</f>
        <v>0</v>
      </c>
      <c r="L118" s="23">
        <f>+C118*5+D118*4+E118*3+F118*2+G118*1</f>
        <v>0</v>
      </c>
      <c r="M118" s="51" t="e">
        <f>+L118/K118</f>
        <v>#DIV/0!</v>
      </c>
      <c r="N118" s="51" t="e">
        <f>+M118*2</f>
        <v>#DIV/0!</v>
      </c>
    </row>
    <row r="119" spans="1:14" ht="58.5" customHeight="1" x14ac:dyDescent="0.2">
      <c r="A119" s="4" t="s">
        <v>90</v>
      </c>
      <c r="B119" s="4" t="s">
        <v>620</v>
      </c>
      <c r="C119" s="22"/>
      <c r="D119" s="22"/>
      <c r="E119" s="22"/>
      <c r="F119" s="22"/>
      <c r="G119" s="22"/>
      <c r="H119" s="22"/>
      <c r="I119" s="22"/>
      <c r="J119" s="23">
        <f t="shared" ref="J119:J130" si="2">SUM(C119:I119)</f>
        <v>0</v>
      </c>
      <c r="K119" s="23">
        <f t="shared" ref="K119:K130" si="3">SUM(C119:G119)</f>
        <v>0</v>
      </c>
      <c r="L119" s="23">
        <f t="shared" ref="L119:L130" si="4">+C119*5+D119*4+E119*3+F119*2+G119*1</f>
        <v>0</v>
      </c>
      <c r="M119" s="51" t="e">
        <f t="shared" ref="M119:M130" si="5">+L119/K119</f>
        <v>#DIV/0!</v>
      </c>
      <c r="N119" s="51" t="e">
        <f t="shared" ref="N119:N130" si="6">+M119*2</f>
        <v>#DIV/0!</v>
      </c>
    </row>
    <row r="120" spans="1:14" ht="63.75" customHeight="1" x14ac:dyDescent="0.2">
      <c r="A120" s="4" t="s">
        <v>91</v>
      </c>
      <c r="B120" s="4" t="s">
        <v>621</v>
      </c>
      <c r="C120" s="22"/>
      <c r="D120" s="22"/>
      <c r="E120" s="22"/>
      <c r="F120" s="22"/>
      <c r="G120" s="22"/>
      <c r="H120" s="22"/>
      <c r="I120" s="22"/>
      <c r="J120" s="23">
        <f t="shared" si="2"/>
        <v>0</v>
      </c>
      <c r="K120" s="23">
        <f t="shared" si="3"/>
        <v>0</v>
      </c>
      <c r="L120" s="23">
        <f t="shared" si="4"/>
        <v>0</v>
      </c>
      <c r="M120" s="51" t="e">
        <f t="shared" si="5"/>
        <v>#DIV/0!</v>
      </c>
      <c r="N120" s="51" t="e">
        <f t="shared" si="6"/>
        <v>#DIV/0!</v>
      </c>
    </row>
    <row r="121" spans="1:14" ht="73.5" customHeight="1" x14ac:dyDescent="0.2">
      <c r="A121" s="4" t="s">
        <v>92</v>
      </c>
      <c r="B121" s="4" t="s">
        <v>622</v>
      </c>
      <c r="C121" s="22"/>
      <c r="D121" s="22"/>
      <c r="E121" s="22"/>
      <c r="F121" s="22"/>
      <c r="G121" s="22"/>
      <c r="H121" s="22"/>
      <c r="I121" s="22"/>
      <c r="J121" s="23">
        <f t="shared" si="2"/>
        <v>0</v>
      </c>
      <c r="K121" s="23">
        <f t="shared" si="3"/>
        <v>0</v>
      </c>
      <c r="L121" s="23">
        <f t="shared" si="4"/>
        <v>0</v>
      </c>
      <c r="M121" s="51" t="e">
        <f t="shared" si="5"/>
        <v>#DIV/0!</v>
      </c>
      <c r="N121" s="51" t="e">
        <f t="shared" si="6"/>
        <v>#DIV/0!</v>
      </c>
    </row>
    <row r="122" spans="1:14" ht="61.5" customHeight="1" x14ac:dyDescent="0.2">
      <c r="A122" s="4" t="s">
        <v>93</v>
      </c>
      <c r="B122" s="4" t="s">
        <v>623</v>
      </c>
      <c r="C122" s="22"/>
      <c r="D122" s="22"/>
      <c r="E122" s="22"/>
      <c r="F122" s="22"/>
      <c r="G122" s="22"/>
      <c r="H122" s="22"/>
      <c r="I122" s="22"/>
      <c r="J122" s="23">
        <f t="shared" si="2"/>
        <v>0</v>
      </c>
      <c r="K122" s="23">
        <f t="shared" si="3"/>
        <v>0</v>
      </c>
      <c r="L122" s="23">
        <f t="shared" si="4"/>
        <v>0</v>
      </c>
      <c r="M122" s="51" t="e">
        <f t="shared" si="5"/>
        <v>#DIV/0!</v>
      </c>
      <c r="N122" s="51" t="e">
        <f t="shared" si="6"/>
        <v>#DIV/0!</v>
      </c>
    </row>
    <row r="123" spans="1:14" ht="46.5" customHeight="1" x14ac:dyDescent="0.2">
      <c r="A123" s="4" t="s">
        <v>94</v>
      </c>
      <c r="B123" s="4" t="s">
        <v>624</v>
      </c>
      <c r="C123" s="22"/>
      <c r="D123" s="22"/>
      <c r="E123" s="22"/>
      <c r="F123" s="22"/>
      <c r="G123" s="22"/>
      <c r="H123" s="22"/>
      <c r="I123" s="22"/>
      <c r="J123" s="23">
        <f t="shared" si="2"/>
        <v>0</v>
      </c>
      <c r="K123" s="23">
        <f t="shared" si="3"/>
        <v>0</v>
      </c>
      <c r="L123" s="23">
        <f t="shared" si="4"/>
        <v>0</v>
      </c>
      <c r="M123" s="51" t="e">
        <f t="shared" si="5"/>
        <v>#DIV/0!</v>
      </c>
      <c r="N123" s="51" t="e">
        <f t="shared" si="6"/>
        <v>#DIV/0!</v>
      </c>
    </row>
    <row r="124" spans="1:14" ht="54.95" customHeight="1" x14ac:dyDescent="0.2">
      <c r="A124" s="4" t="s">
        <v>95</v>
      </c>
      <c r="B124" s="4" t="s">
        <v>625</v>
      </c>
      <c r="C124" s="22"/>
      <c r="D124" s="22"/>
      <c r="E124" s="22"/>
      <c r="F124" s="22"/>
      <c r="G124" s="22"/>
      <c r="H124" s="22"/>
      <c r="I124" s="22"/>
      <c r="J124" s="23">
        <f t="shared" si="2"/>
        <v>0</v>
      </c>
      <c r="K124" s="23">
        <f t="shared" si="3"/>
        <v>0</v>
      </c>
      <c r="L124" s="23">
        <f t="shared" si="4"/>
        <v>0</v>
      </c>
      <c r="M124" s="51" t="e">
        <f t="shared" si="5"/>
        <v>#DIV/0!</v>
      </c>
      <c r="N124" s="51" t="e">
        <f t="shared" si="6"/>
        <v>#DIV/0!</v>
      </c>
    </row>
    <row r="125" spans="1:14" ht="54.95" customHeight="1" x14ac:dyDescent="0.2">
      <c r="A125" s="4" t="s">
        <v>123</v>
      </c>
      <c r="B125" s="4" t="s">
        <v>626</v>
      </c>
      <c r="C125" s="22"/>
      <c r="D125" s="22"/>
      <c r="E125" s="22"/>
      <c r="F125" s="22"/>
      <c r="G125" s="22"/>
      <c r="H125" s="22"/>
      <c r="I125" s="22"/>
      <c r="J125" s="23">
        <f t="shared" si="2"/>
        <v>0</v>
      </c>
      <c r="K125" s="23">
        <f t="shared" si="3"/>
        <v>0</v>
      </c>
      <c r="L125" s="23">
        <f t="shared" si="4"/>
        <v>0</v>
      </c>
      <c r="M125" s="51" t="e">
        <f t="shared" si="5"/>
        <v>#DIV/0!</v>
      </c>
      <c r="N125" s="51" t="e">
        <f t="shared" si="6"/>
        <v>#DIV/0!</v>
      </c>
    </row>
    <row r="126" spans="1:14" ht="60" customHeight="1" x14ac:dyDescent="0.2">
      <c r="A126" s="4" t="s">
        <v>122</v>
      </c>
      <c r="B126" s="4" t="s">
        <v>627</v>
      </c>
      <c r="C126" s="22"/>
      <c r="D126" s="22"/>
      <c r="E126" s="22"/>
      <c r="F126" s="22"/>
      <c r="G126" s="22"/>
      <c r="H126" s="22"/>
      <c r="I126" s="22"/>
      <c r="J126" s="23">
        <f t="shared" si="2"/>
        <v>0</v>
      </c>
      <c r="K126" s="23">
        <f t="shared" si="3"/>
        <v>0</v>
      </c>
      <c r="L126" s="23">
        <f t="shared" si="4"/>
        <v>0</v>
      </c>
      <c r="M126" s="51" t="e">
        <f t="shared" si="5"/>
        <v>#DIV/0!</v>
      </c>
      <c r="N126" s="51" t="e">
        <f t="shared" si="6"/>
        <v>#DIV/0!</v>
      </c>
    </row>
    <row r="127" spans="1:14" ht="38.25" customHeight="1" x14ac:dyDescent="0.2">
      <c r="A127" s="4" t="s">
        <v>124</v>
      </c>
      <c r="B127" s="4" t="s">
        <v>628</v>
      </c>
      <c r="C127" s="22"/>
      <c r="D127" s="22"/>
      <c r="E127" s="22"/>
      <c r="F127" s="22"/>
      <c r="G127" s="22"/>
      <c r="H127" s="22"/>
      <c r="I127" s="22"/>
      <c r="J127" s="23">
        <f t="shared" si="2"/>
        <v>0</v>
      </c>
      <c r="K127" s="23">
        <f t="shared" si="3"/>
        <v>0</v>
      </c>
      <c r="L127" s="23">
        <f t="shared" si="4"/>
        <v>0</v>
      </c>
      <c r="M127" s="51" t="e">
        <f t="shared" si="5"/>
        <v>#DIV/0!</v>
      </c>
      <c r="N127" s="51" t="e">
        <f t="shared" si="6"/>
        <v>#DIV/0!</v>
      </c>
    </row>
    <row r="128" spans="1:14" ht="20.25" customHeight="1" x14ac:dyDescent="0.2">
      <c r="A128" s="4" t="s">
        <v>125</v>
      </c>
      <c r="B128" s="4" t="s">
        <v>629</v>
      </c>
      <c r="C128" s="22"/>
      <c r="D128" s="22"/>
      <c r="E128" s="22"/>
      <c r="F128" s="22"/>
      <c r="G128" s="22"/>
      <c r="H128" s="22"/>
      <c r="I128" s="22"/>
      <c r="J128" s="23">
        <f t="shared" si="2"/>
        <v>0</v>
      </c>
      <c r="K128" s="23">
        <f t="shared" si="3"/>
        <v>0</v>
      </c>
      <c r="L128" s="23">
        <f t="shared" si="4"/>
        <v>0</v>
      </c>
      <c r="M128" s="51" t="e">
        <f t="shared" si="5"/>
        <v>#DIV/0!</v>
      </c>
      <c r="N128" s="51" t="e">
        <f t="shared" si="6"/>
        <v>#DIV/0!</v>
      </c>
    </row>
    <row r="129" spans="1:14" ht="33" customHeight="1" x14ac:dyDescent="0.2">
      <c r="A129" s="4" t="s">
        <v>68</v>
      </c>
      <c r="B129" s="4" t="s">
        <v>630</v>
      </c>
      <c r="C129" s="22"/>
      <c r="D129" s="22"/>
      <c r="E129" s="22"/>
      <c r="F129" s="22"/>
      <c r="G129" s="22"/>
      <c r="H129" s="22"/>
      <c r="I129" s="22"/>
      <c r="J129" s="23">
        <f t="shared" si="2"/>
        <v>0</v>
      </c>
      <c r="K129" s="23">
        <f t="shared" si="3"/>
        <v>0</v>
      </c>
      <c r="L129" s="23">
        <f t="shared" si="4"/>
        <v>0</v>
      </c>
      <c r="M129" s="51" t="e">
        <f t="shared" si="5"/>
        <v>#DIV/0!</v>
      </c>
      <c r="N129" s="51" t="e">
        <f t="shared" si="6"/>
        <v>#DIV/0!</v>
      </c>
    </row>
    <row r="130" spans="1:14" x14ac:dyDescent="0.2">
      <c r="A130" s="615" t="s">
        <v>195</v>
      </c>
      <c r="B130" s="615" t="s">
        <v>1</v>
      </c>
      <c r="C130" s="23">
        <f>SUM(C118:C129)</f>
        <v>0</v>
      </c>
      <c r="D130" s="23">
        <f t="shared" ref="D130:I130" si="7">SUM(D118:D129)</f>
        <v>0</v>
      </c>
      <c r="E130" s="23">
        <f t="shared" si="7"/>
        <v>0</v>
      </c>
      <c r="F130" s="23">
        <f t="shared" si="7"/>
        <v>0</v>
      </c>
      <c r="G130" s="23">
        <f t="shared" si="7"/>
        <v>0</v>
      </c>
      <c r="H130" s="23">
        <f t="shared" si="7"/>
        <v>0</v>
      </c>
      <c r="I130" s="23">
        <f t="shared" si="7"/>
        <v>0</v>
      </c>
      <c r="J130" s="23">
        <f t="shared" si="2"/>
        <v>0</v>
      </c>
      <c r="K130" s="23">
        <f t="shared" si="3"/>
        <v>0</v>
      </c>
      <c r="L130" s="23">
        <f t="shared" si="4"/>
        <v>0</v>
      </c>
      <c r="M130" s="51" t="e">
        <f t="shared" si="5"/>
        <v>#DIV/0!</v>
      </c>
      <c r="N130" s="51" t="e">
        <f t="shared" si="6"/>
        <v>#DIV/0!</v>
      </c>
    </row>
    <row r="131" spans="1:14" x14ac:dyDescent="0.2">
      <c r="A131" s="615" t="s">
        <v>237</v>
      </c>
      <c r="B131" s="615" t="s">
        <v>1</v>
      </c>
      <c r="C131" s="52" t="s">
        <v>238</v>
      </c>
      <c r="D131" s="52" t="s">
        <v>239</v>
      </c>
      <c r="E131" s="52" t="s">
        <v>240</v>
      </c>
      <c r="F131" s="52" t="s">
        <v>241</v>
      </c>
      <c r="G131" s="52" t="s">
        <v>242</v>
      </c>
      <c r="H131" s="52" t="s">
        <v>243</v>
      </c>
      <c r="I131" s="52" t="s">
        <v>244</v>
      </c>
      <c r="J131" s="52" t="s">
        <v>20</v>
      </c>
      <c r="K131" s="52"/>
      <c r="L131" s="52" t="s">
        <v>245</v>
      </c>
      <c r="M131" s="5" t="s">
        <v>20</v>
      </c>
      <c r="N131" s="5" t="s">
        <v>20</v>
      </c>
    </row>
    <row r="132" spans="1:14" x14ac:dyDescent="0.2">
      <c r="A132" s="615" t="s">
        <v>20</v>
      </c>
      <c r="B132" s="615" t="s">
        <v>1</v>
      </c>
      <c r="C132" s="51" t="e">
        <f>+C130/J130*100</f>
        <v>#DIV/0!</v>
      </c>
      <c r="D132" s="51" t="e">
        <f>+D130/J130*100</f>
        <v>#DIV/0!</v>
      </c>
      <c r="E132" s="51" t="e">
        <f>+E130/J130*100</f>
        <v>#DIV/0!</v>
      </c>
      <c r="F132" s="51" t="e">
        <f>+F130/J130*100</f>
        <v>#DIV/0!</v>
      </c>
      <c r="G132" s="51" t="e">
        <f>+G130/J130*100</f>
        <v>#DIV/0!</v>
      </c>
      <c r="H132" s="51" t="e">
        <f>+H130/J130*100</f>
        <v>#DIV/0!</v>
      </c>
      <c r="I132" s="51" t="e">
        <f>+I130/J130*100</f>
        <v>#DIV/0!</v>
      </c>
      <c r="J132" s="51" t="e">
        <f>SUM(C132:I132)</f>
        <v>#DIV/0!</v>
      </c>
      <c r="K132" s="51"/>
      <c r="L132" s="51" t="e">
        <f>+C132+D132</f>
        <v>#DIV/0!</v>
      </c>
      <c r="M132" s="5" t="s">
        <v>20</v>
      </c>
      <c r="N132" s="5" t="s">
        <v>20</v>
      </c>
    </row>
    <row r="133" spans="1:14" ht="15" x14ac:dyDescent="0.25">
      <c r="A133" s="1" t="s">
        <v>631</v>
      </c>
    </row>
    <row r="134" spans="1:14" ht="15" x14ac:dyDescent="0.25">
      <c r="A134" s="797" t="s">
        <v>632</v>
      </c>
      <c r="B134" s="797" t="s">
        <v>1</v>
      </c>
      <c r="C134" s="797" t="s">
        <v>1</v>
      </c>
      <c r="D134" s="797" t="s">
        <v>1</v>
      </c>
      <c r="E134" s="797" t="s">
        <v>1</v>
      </c>
    </row>
    <row r="136" spans="1:14" x14ac:dyDescent="0.2">
      <c r="B136" s="606" t="s">
        <v>633</v>
      </c>
      <c r="C136" s="606" t="s">
        <v>1</v>
      </c>
    </row>
    <row r="137" spans="1:14" ht="39.950000000000003" customHeight="1" x14ac:dyDescent="0.2">
      <c r="B137" s="606" t="s">
        <v>638</v>
      </c>
      <c r="C137" s="606" t="s">
        <v>1</v>
      </c>
    </row>
    <row r="138" spans="1:14" x14ac:dyDescent="0.2">
      <c r="B138" s="593" t="s">
        <v>0</v>
      </c>
      <c r="C138" s="10" t="s">
        <v>90</v>
      </c>
    </row>
    <row r="139" spans="1:14" ht="72" x14ac:dyDescent="0.2">
      <c r="B139" s="10" t="s">
        <v>639</v>
      </c>
      <c r="C139" s="10" t="s">
        <v>640</v>
      </c>
    </row>
    <row r="140" spans="1:14" x14ac:dyDescent="0.2">
      <c r="B140" s="4"/>
      <c r="C140" s="4"/>
    </row>
    <row r="141" spans="1:14" x14ac:dyDescent="0.2">
      <c r="B141" s="593" t="s">
        <v>634</v>
      </c>
      <c r="C141" s="593" t="s">
        <v>1</v>
      </c>
    </row>
    <row r="142" spans="1:14" x14ac:dyDescent="0.2">
      <c r="B142" s="677" t="e">
        <f>+B140/C140*100</f>
        <v>#DIV/0!</v>
      </c>
      <c r="C142" s="677"/>
    </row>
    <row r="145" spans="2:3" x14ac:dyDescent="0.2">
      <c r="B145" s="606" t="s">
        <v>635</v>
      </c>
      <c r="C145" s="606" t="s">
        <v>1</v>
      </c>
    </row>
    <row r="146" spans="2:3" ht="39.950000000000003" customHeight="1" x14ac:dyDescent="0.2">
      <c r="B146" s="606" t="s">
        <v>963</v>
      </c>
      <c r="C146" s="606" t="s">
        <v>1</v>
      </c>
    </row>
    <row r="147" spans="2:3" ht="14.25" thickTop="1" thickBot="1" x14ac:dyDescent="0.25">
      <c r="B147" s="593" t="s">
        <v>0</v>
      </c>
      <c r="C147" s="10" t="s">
        <v>90</v>
      </c>
    </row>
    <row r="148" spans="2:3" ht="73.5" thickTop="1" thickBot="1" x14ac:dyDescent="0.25">
      <c r="B148" s="10" t="s">
        <v>951</v>
      </c>
      <c r="C148" s="10" t="s">
        <v>952</v>
      </c>
    </row>
    <row r="149" spans="2:3" ht="14.25" thickTop="1" thickBot="1" x14ac:dyDescent="0.25">
      <c r="B149" s="4"/>
      <c r="C149" s="4"/>
    </row>
    <row r="150" spans="2:3" ht="14.25" thickTop="1" thickBot="1" x14ac:dyDescent="0.25">
      <c r="B150" s="593" t="s">
        <v>636</v>
      </c>
      <c r="C150" s="593" t="s">
        <v>1</v>
      </c>
    </row>
    <row r="151" spans="2:3" ht="14.25" thickTop="1" thickBot="1" x14ac:dyDescent="0.25">
      <c r="B151" s="677" t="e">
        <f>+B149/C149*100</f>
        <v>#DIV/0!</v>
      </c>
      <c r="C151" s="677"/>
    </row>
    <row r="152" spans="2:3" ht="13.5" thickTop="1" x14ac:dyDescent="0.2"/>
    <row r="154" spans="2:3" x14ac:dyDescent="0.2">
      <c r="B154" s="606" t="s">
        <v>637</v>
      </c>
      <c r="C154" s="606" t="s">
        <v>1</v>
      </c>
    </row>
    <row r="155" spans="2:3" ht="39.950000000000003" customHeight="1" x14ac:dyDescent="0.2">
      <c r="B155" s="606" t="s">
        <v>964</v>
      </c>
      <c r="C155" s="606" t="s">
        <v>1</v>
      </c>
    </row>
    <row r="156" spans="2:3" x14ac:dyDescent="0.2">
      <c r="B156" s="593" t="s">
        <v>0</v>
      </c>
      <c r="C156" s="10" t="s">
        <v>90</v>
      </c>
    </row>
    <row r="157" spans="2:3" ht="72" x14ac:dyDescent="0.2">
      <c r="B157" s="10" t="s">
        <v>953</v>
      </c>
      <c r="C157" s="10" t="s">
        <v>954</v>
      </c>
    </row>
    <row r="158" spans="2:3" x14ac:dyDescent="0.2">
      <c r="B158" s="4"/>
      <c r="C158" s="4"/>
    </row>
    <row r="159" spans="2:3" ht="14.25" thickTop="1" thickBot="1" x14ac:dyDescent="0.25">
      <c r="B159" s="593" t="s">
        <v>641</v>
      </c>
      <c r="C159" s="593" t="s">
        <v>1</v>
      </c>
    </row>
    <row r="160" spans="2:3" ht="14.25" thickTop="1" thickBot="1" x14ac:dyDescent="0.25">
      <c r="B160" s="677" t="e">
        <f>+B158/C158*100</f>
        <v>#DIV/0!</v>
      </c>
      <c r="C160" s="677"/>
    </row>
    <row r="161" ht="13.5" thickTop="1" x14ac:dyDescent="0.2"/>
  </sheetData>
  <mergeCells count="183">
    <mergeCell ref="A19:E19"/>
    <mergeCell ref="A21:D21"/>
    <mergeCell ref="A22:D22"/>
    <mergeCell ref="A12:D12"/>
    <mergeCell ref="A14"/>
    <mergeCell ref="B14"/>
    <mergeCell ref="C14"/>
    <mergeCell ref="D14"/>
    <mergeCell ref="A1:K1"/>
    <mergeCell ref="A4:E4"/>
    <mergeCell ref="A6:E6"/>
    <mergeCell ref="A8:D8"/>
    <mergeCell ref="A9:D9"/>
    <mergeCell ref="A10:D10"/>
    <mergeCell ref="A13:D13"/>
    <mergeCell ref="E48"/>
    <mergeCell ref="A46:E46"/>
    <mergeCell ref="D28"/>
    <mergeCell ref="A23:D23"/>
    <mergeCell ref="A25:D25"/>
    <mergeCell ref="A27"/>
    <mergeCell ref="B27"/>
    <mergeCell ref="C27"/>
    <mergeCell ref="D27"/>
    <mergeCell ref="A37:E37"/>
    <mergeCell ref="A38:E38"/>
    <mergeCell ref="B28"/>
    <mergeCell ref="C28"/>
    <mergeCell ref="A32:E32"/>
    <mergeCell ref="A31:E31"/>
    <mergeCell ref="A44:G44"/>
    <mergeCell ref="A57:F57"/>
    <mergeCell ref="A58:F58"/>
    <mergeCell ref="A59:B60"/>
    <mergeCell ref="C59:F59"/>
    <mergeCell ref="C60"/>
    <mergeCell ref="D60"/>
    <mergeCell ref="E60"/>
    <mergeCell ref="F60"/>
    <mergeCell ref="A55:F55"/>
    <mergeCell ref="A63:B63"/>
    <mergeCell ref="C63"/>
    <mergeCell ref="D63"/>
    <mergeCell ref="E63"/>
    <mergeCell ref="A64:B64"/>
    <mergeCell ref="C64"/>
    <mergeCell ref="D64"/>
    <mergeCell ref="E64"/>
    <mergeCell ref="A61:B61"/>
    <mergeCell ref="C61"/>
    <mergeCell ref="D61"/>
    <mergeCell ref="E61"/>
    <mergeCell ref="A62:B62"/>
    <mergeCell ref="C62"/>
    <mergeCell ref="D62"/>
    <mergeCell ref="E62"/>
    <mergeCell ref="A67:B67"/>
    <mergeCell ref="C67"/>
    <mergeCell ref="D67"/>
    <mergeCell ref="E67"/>
    <mergeCell ref="A68:B68"/>
    <mergeCell ref="A71:F71"/>
    <mergeCell ref="A65:B65"/>
    <mergeCell ref="C65"/>
    <mergeCell ref="D65"/>
    <mergeCell ref="E65"/>
    <mergeCell ref="A66:B66"/>
    <mergeCell ref="C66"/>
    <mergeCell ref="D66"/>
    <mergeCell ref="E66"/>
    <mergeCell ref="A75:B75"/>
    <mergeCell ref="C75"/>
    <mergeCell ref="D75"/>
    <mergeCell ref="A76:B76"/>
    <mergeCell ref="C76"/>
    <mergeCell ref="D76"/>
    <mergeCell ref="E76"/>
    <mergeCell ref="A72:F72"/>
    <mergeCell ref="A73:B74"/>
    <mergeCell ref="C73:F73"/>
    <mergeCell ref="C74"/>
    <mergeCell ref="D74"/>
    <mergeCell ref="E74"/>
    <mergeCell ref="F74"/>
    <mergeCell ref="A79:B79"/>
    <mergeCell ref="C79"/>
    <mergeCell ref="D79"/>
    <mergeCell ref="E79"/>
    <mergeCell ref="A80:B80"/>
    <mergeCell ref="C80"/>
    <mergeCell ref="D80"/>
    <mergeCell ref="E80"/>
    <mergeCell ref="A77:B77"/>
    <mergeCell ref="C77"/>
    <mergeCell ref="D77"/>
    <mergeCell ref="E77"/>
    <mergeCell ref="A78:B78"/>
    <mergeCell ref="C78"/>
    <mergeCell ref="D78"/>
    <mergeCell ref="E78"/>
    <mergeCell ref="B88:F88"/>
    <mergeCell ref="B89:F89"/>
    <mergeCell ref="A90:B90"/>
    <mergeCell ref="C90"/>
    <mergeCell ref="D90"/>
    <mergeCell ref="E90"/>
    <mergeCell ref="F90"/>
    <mergeCell ref="A81:B81"/>
    <mergeCell ref="C81"/>
    <mergeCell ref="D81"/>
    <mergeCell ref="E81"/>
    <mergeCell ref="A82:B82"/>
    <mergeCell ref="A86:E86"/>
    <mergeCell ref="G90"/>
    <mergeCell ref="H90"/>
    <mergeCell ref="A91:B91"/>
    <mergeCell ref="H91"/>
    <mergeCell ref="C91"/>
    <mergeCell ref="D91"/>
    <mergeCell ref="E91"/>
    <mergeCell ref="F91"/>
    <mergeCell ref="G91"/>
    <mergeCell ref="A93:B93"/>
    <mergeCell ref="H93"/>
    <mergeCell ref="C93"/>
    <mergeCell ref="D93"/>
    <mergeCell ref="E93"/>
    <mergeCell ref="G93"/>
    <mergeCell ref="A92:B92"/>
    <mergeCell ref="H92"/>
    <mergeCell ref="C92"/>
    <mergeCell ref="D92"/>
    <mergeCell ref="E92"/>
    <mergeCell ref="G92"/>
    <mergeCell ref="H94"/>
    <mergeCell ref="A95:B95"/>
    <mergeCell ref="C95"/>
    <mergeCell ref="G95"/>
    <mergeCell ref="A94:B94"/>
    <mergeCell ref="C94"/>
    <mergeCell ref="D94"/>
    <mergeCell ref="E94"/>
    <mergeCell ref="G94"/>
    <mergeCell ref="A106:B106"/>
    <mergeCell ref="C104"/>
    <mergeCell ref="D104"/>
    <mergeCell ref="E104"/>
    <mergeCell ref="C105"/>
    <mergeCell ref="D105"/>
    <mergeCell ref="E105"/>
    <mergeCell ref="A99:E99"/>
    <mergeCell ref="A101:H101"/>
    <mergeCell ref="A102:H102"/>
    <mergeCell ref="A103:B103"/>
    <mergeCell ref="A104:B104"/>
    <mergeCell ref="A105:B105"/>
    <mergeCell ref="B160:C160"/>
    <mergeCell ref="B150:C150"/>
    <mergeCell ref="B151:C151"/>
    <mergeCell ref="B154:C154"/>
    <mergeCell ref="B155:C155"/>
    <mergeCell ref="B156"/>
    <mergeCell ref="B159:C159"/>
    <mergeCell ref="B138"/>
    <mergeCell ref="B141:C141"/>
    <mergeCell ref="B142:C142"/>
    <mergeCell ref="B145:C145"/>
    <mergeCell ref="B146:C146"/>
    <mergeCell ref="B147"/>
    <mergeCell ref="A130:B130"/>
    <mergeCell ref="A131:B131"/>
    <mergeCell ref="A132:B132"/>
    <mergeCell ref="A134:E134"/>
    <mergeCell ref="B136:C136"/>
    <mergeCell ref="B137:C137"/>
    <mergeCell ref="A110:E110"/>
    <mergeCell ref="A113:N113"/>
    <mergeCell ref="A114:N114"/>
    <mergeCell ref="A115:A117"/>
    <mergeCell ref="B115:B117"/>
    <mergeCell ref="C115:L115"/>
    <mergeCell ref="M115:M116"/>
    <mergeCell ref="N115:N117"/>
  </mergeCells>
  <pageMargins left="0.75" right="0.75" top="1" bottom="1" header="0.5" footer="0.5"/>
  <pageSetup scale="49" orientation="portrait" horizontalDpi="300" verticalDpi="300" r:id="rId1"/>
  <headerFooter alignWithMargins="0"/>
  <rowBreaks count="1" manualBreakCount="1"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202"/>
  <sheetViews>
    <sheetView zoomScaleNormal="100" zoomScaleSheetLayoutView="110" workbookViewId="0">
      <selection activeCell="C93" sqref="C93:K93"/>
    </sheetView>
  </sheetViews>
  <sheetFormatPr baseColWidth="10" defaultColWidth="9.140625" defaultRowHeight="12.75" x14ac:dyDescent="0.2"/>
  <cols>
    <col min="1" max="1" width="4.140625" customWidth="1"/>
    <col min="2" max="2" width="26.85546875" customWidth="1"/>
    <col min="3" max="3" width="14.5703125" customWidth="1"/>
    <col min="4" max="4" width="11" customWidth="1"/>
    <col min="5" max="5" width="11.5703125" customWidth="1"/>
    <col min="6" max="6" width="11.42578125" customWidth="1"/>
    <col min="7" max="7" width="10.28515625" customWidth="1"/>
    <col min="8" max="8" width="10.42578125" customWidth="1"/>
    <col min="9" max="9" width="11.5703125" customWidth="1"/>
    <col min="10" max="10" width="9.140625" customWidth="1"/>
    <col min="11" max="11" width="10.5703125" customWidth="1"/>
    <col min="12" max="12" width="11.42578125" customWidth="1"/>
    <col min="13" max="13" width="11.28515625" customWidth="1"/>
    <col min="14" max="14" width="13.42578125" customWidth="1"/>
    <col min="15" max="15" width="12.5703125" customWidth="1"/>
    <col min="18" max="18" width="12" customWidth="1"/>
    <col min="19" max="20" width="10.85546875" customWidth="1"/>
    <col min="21" max="21" width="15.42578125" customWidth="1"/>
    <col min="22" max="22" width="11.85546875" customWidth="1"/>
    <col min="23" max="23" width="13.85546875" customWidth="1"/>
  </cols>
  <sheetData>
    <row r="1" spans="1:14" ht="18" x14ac:dyDescent="0.2">
      <c r="A1" s="601" t="s">
        <v>642</v>
      </c>
      <c r="B1" s="601" t="s">
        <v>1</v>
      </c>
      <c r="C1" s="601" t="s">
        <v>1</v>
      </c>
      <c r="D1" s="601" t="s">
        <v>1</v>
      </c>
      <c r="E1" s="601" t="s">
        <v>1</v>
      </c>
      <c r="F1" s="601" t="s">
        <v>1</v>
      </c>
      <c r="G1" s="601" t="s">
        <v>1</v>
      </c>
      <c r="H1" s="601" t="s">
        <v>1</v>
      </c>
      <c r="I1" s="601" t="s">
        <v>1</v>
      </c>
      <c r="J1" s="601" t="s">
        <v>1</v>
      </c>
      <c r="K1" s="601" t="s">
        <v>1</v>
      </c>
    </row>
    <row r="2" spans="1:14" ht="15" x14ac:dyDescent="0.25">
      <c r="A2" s="1" t="s">
        <v>643</v>
      </c>
    </row>
    <row r="3" spans="1:14" ht="15" x14ac:dyDescent="0.25">
      <c r="A3" s="797" t="s">
        <v>873</v>
      </c>
      <c r="B3" s="797" t="s">
        <v>1</v>
      </c>
      <c r="C3" s="797" t="s">
        <v>1</v>
      </c>
      <c r="D3" s="797" t="s">
        <v>1</v>
      </c>
      <c r="E3" s="797" t="s">
        <v>1</v>
      </c>
      <c r="F3" s="797" t="s">
        <v>1</v>
      </c>
    </row>
    <row r="5" spans="1:14" x14ac:dyDescent="0.2">
      <c r="B5" s="606" t="s">
        <v>644</v>
      </c>
      <c r="C5" s="606" t="s">
        <v>1</v>
      </c>
      <c r="D5" s="606" t="s">
        <v>1</v>
      </c>
    </row>
    <row r="6" spans="1:14" x14ac:dyDescent="0.2">
      <c r="B6" s="10" t="s">
        <v>0</v>
      </c>
      <c r="C6" s="10" t="s">
        <v>90</v>
      </c>
      <c r="D6" s="10" t="s">
        <v>20</v>
      </c>
    </row>
    <row r="7" spans="1:14" ht="37.5" thickTop="1" thickBot="1" x14ac:dyDescent="0.25">
      <c r="B7" s="10" t="s">
        <v>645</v>
      </c>
      <c r="C7" s="10" t="s">
        <v>646</v>
      </c>
      <c r="D7" s="10" t="s">
        <v>1085</v>
      </c>
    </row>
    <row r="8" spans="1:14" ht="21" customHeight="1" thickTop="1" thickBot="1" x14ac:dyDescent="0.25">
      <c r="B8" s="877">
        <v>338</v>
      </c>
      <c r="C8" s="878"/>
      <c r="D8" s="669" t="e">
        <f>+B8/C8*100</f>
        <v>#DIV/0!</v>
      </c>
      <c r="E8" s="372" t="s">
        <v>987</v>
      </c>
      <c r="F8" s="373"/>
      <c r="G8" s="373"/>
      <c r="H8" s="373"/>
      <c r="I8" s="373"/>
      <c r="J8" s="373"/>
    </row>
    <row r="9" spans="1:14" ht="13.5" thickTop="1" x14ac:dyDescent="0.2"/>
    <row r="12" spans="1:14" ht="15" x14ac:dyDescent="0.25">
      <c r="A12" s="393" t="s">
        <v>647</v>
      </c>
      <c r="B12" s="244"/>
      <c r="C12" s="244"/>
      <c r="D12" s="244"/>
      <c r="E12" s="487"/>
      <c r="F12" s="413"/>
      <c r="G12" s="413"/>
      <c r="H12" s="413"/>
      <c r="I12" s="413"/>
      <c r="J12" s="413"/>
      <c r="K12" s="413"/>
      <c r="L12" s="413"/>
      <c r="M12" s="244"/>
      <c r="N12" s="244"/>
    </row>
    <row r="13" spans="1:14" ht="15" x14ac:dyDescent="0.25">
      <c r="A13" s="879" t="s">
        <v>648</v>
      </c>
      <c r="B13" s="879" t="s">
        <v>1</v>
      </c>
      <c r="C13" s="879" t="s">
        <v>1</v>
      </c>
      <c r="D13" s="879" t="s">
        <v>1</v>
      </c>
      <c r="E13" s="879" t="s">
        <v>1</v>
      </c>
      <c r="F13" s="879" t="s">
        <v>1</v>
      </c>
      <c r="G13" s="244"/>
      <c r="H13" s="244"/>
      <c r="I13" s="244"/>
      <c r="J13" s="244"/>
      <c r="K13" s="244"/>
      <c r="L13" s="244"/>
      <c r="M13" s="244"/>
      <c r="N13" s="244"/>
    </row>
    <row r="14" spans="1:14" x14ac:dyDescent="0.2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4" x14ac:dyDescent="0.2">
      <c r="A15" s="244"/>
      <c r="B15" s="620" t="s">
        <v>651</v>
      </c>
      <c r="C15" s="620" t="s">
        <v>1</v>
      </c>
      <c r="D15" s="620" t="s">
        <v>1</v>
      </c>
      <c r="E15" s="620" t="s">
        <v>1</v>
      </c>
      <c r="F15" s="244"/>
      <c r="G15" s="244"/>
      <c r="H15" s="244"/>
      <c r="I15" s="244"/>
      <c r="J15" s="244"/>
      <c r="K15" s="244"/>
      <c r="L15" s="244"/>
      <c r="M15" s="244"/>
      <c r="N15" s="244"/>
    </row>
    <row r="16" spans="1:14" x14ac:dyDescent="0.2">
      <c r="A16" s="244"/>
      <c r="B16" s="620" t="s">
        <v>652</v>
      </c>
      <c r="C16" s="620" t="s">
        <v>1</v>
      </c>
      <c r="D16" s="620" t="s">
        <v>1</v>
      </c>
      <c r="E16" s="620" t="s">
        <v>1</v>
      </c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68.099999999999994" customHeight="1" thickTop="1" thickBot="1" x14ac:dyDescent="0.25">
      <c r="A17" s="244"/>
      <c r="B17" s="880" t="s">
        <v>649</v>
      </c>
      <c r="C17" s="880" t="s">
        <v>955</v>
      </c>
      <c r="D17" s="880" t="s">
        <v>956</v>
      </c>
      <c r="E17" s="880" t="s">
        <v>650</v>
      </c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14.25" thickTop="1" thickBot="1" x14ac:dyDescent="0.25">
      <c r="A18" s="244"/>
      <c r="B18" s="541">
        <v>411</v>
      </c>
      <c r="C18" s="541">
        <f>+K53</f>
        <v>0</v>
      </c>
      <c r="D18" s="541">
        <v>416</v>
      </c>
      <c r="E18" s="541">
        <f>SUM(B18:D18)</f>
        <v>827</v>
      </c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14.25" thickTop="1" thickBot="1" x14ac:dyDescent="0.25">
      <c r="A19" s="244"/>
      <c r="B19" s="477">
        <f>+B18/E18*100</f>
        <v>49.697702539298675</v>
      </c>
      <c r="C19" s="477">
        <f>+C18/E18*100</f>
        <v>0</v>
      </c>
      <c r="D19" s="477">
        <f>+D18/E18*100</f>
        <v>50.302297460701325</v>
      </c>
      <c r="E19" s="477">
        <f>SUM(B19:D19)</f>
        <v>100</v>
      </c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4" ht="13.5" thickTop="1" x14ac:dyDescent="0.2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1:14" x14ac:dyDescent="0.2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pans="1:14" x14ac:dyDescent="0.2">
      <c r="A22" s="244"/>
      <c r="B22" s="620" t="s">
        <v>653</v>
      </c>
      <c r="C22" s="620" t="s">
        <v>1</v>
      </c>
      <c r="D22" s="620" t="s">
        <v>1</v>
      </c>
      <c r="E22" s="620" t="s">
        <v>1</v>
      </c>
      <c r="F22" s="620" t="s">
        <v>1</v>
      </c>
      <c r="G22" s="244"/>
      <c r="H22" s="244"/>
      <c r="I22" s="244"/>
      <c r="J22" s="244"/>
      <c r="K22" s="244"/>
      <c r="L22" s="244"/>
      <c r="M22" s="244"/>
      <c r="N22" s="244"/>
    </row>
    <row r="23" spans="1:14" x14ac:dyDescent="0.2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  <row r="24" spans="1:14" x14ac:dyDescent="0.2">
      <c r="A24" s="244"/>
      <c r="B24" s="620" t="s">
        <v>654</v>
      </c>
      <c r="C24" s="620" t="s">
        <v>1</v>
      </c>
      <c r="D24" s="620" t="s">
        <v>1</v>
      </c>
      <c r="E24" s="620" t="s">
        <v>1</v>
      </c>
      <c r="F24" s="620" t="s">
        <v>1</v>
      </c>
      <c r="G24" s="620" t="s">
        <v>1</v>
      </c>
      <c r="H24" s="620" t="s">
        <v>1</v>
      </c>
      <c r="I24" s="620" t="s">
        <v>1</v>
      </c>
      <c r="J24" s="620" t="s">
        <v>1</v>
      </c>
      <c r="K24" s="620" t="s">
        <v>1</v>
      </c>
      <c r="L24" s="244"/>
      <c r="M24" s="244"/>
      <c r="N24" s="244"/>
    </row>
    <row r="25" spans="1:14" x14ac:dyDescent="0.2">
      <c r="A25" s="244"/>
      <c r="B25" s="620" t="s">
        <v>662</v>
      </c>
      <c r="C25" s="620" t="s">
        <v>1</v>
      </c>
      <c r="D25" s="620" t="s">
        <v>1</v>
      </c>
      <c r="E25" s="620" t="s">
        <v>1</v>
      </c>
      <c r="F25" s="620" t="s">
        <v>1</v>
      </c>
      <c r="G25" s="620" t="s">
        <v>1</v>
      </c>
      <c r="H25" s="620" t="s">
        <v>1</v>
      </c>
      <c r="I25" s="620" t="s">
        <v>1</v>
      </c>
      <c r="J25" s="620" t="s">
        <v>1</v>
      </c>
      <c r="K25" s="620" t="s">
        <v>1</v>
      </c>
      <c r="L25" s="244"/>
      <c r="M25" s="244"/>
      <c r="N25" s="244"/>
    </row>
    <row r="26" spans="1:14" x14ac:dyDescent="0.2">
      <c r="A26" s="244"/>
      <c r="B26" s="694" t="s">
        <v>655</v>
      </c>
      <c r="C26" s="593" t="s">
        <v>191</v>
      </c>
      <c r="D26" s="593" t="s">
        <v>1</v>
      </c>
      <c r="E26" s="593" t="s">
        <v>1</v>
      </c>
      <c r="F26" s="593" t="s">
        <v>656</v>
      </c>
      <c r="G26" s="593" t="s">
        <v>1</v>
      </c>
      <c r="H26" s="593" t="s">
        <v>1</v>
      </c>
      <c r="I26" s="593" t="s">
        <v>195</v>
      </c>
      <c r="J26" s="593" t="s">
        <v>1</v>
      </c>
      <c r="K26" s="593" t="s">
        <v>1</v>
      </c>
      <c r="L26" s="244"/>
      <c r="M26" s="244"/>
      <c r="N26" s="244"/>
    </row>
    <row r="27" spans="1:14" x14ac:dyDescent="0.2">
      <c r="A27" s="244"/>
      <c r="B27" s="694" t="s">
        <v>1</v>
      </c>
      <c r="C27" s="593" t="s">
        <v>657</v>
      </c>
      <c r="D27" s="593" t="s">
        <v>658</v>
      </c>
      <c r="E27" s="593" t="s">
        <v>195</v>
      </c>
      <c r="F27" s="593" t="s">
        <v>657</v>
      </c>
      <c r="G27" s="593" t="s">
        <v>658</v>
      </c>
      <c r="H27" s="593" t="s">
        <v>195</v>
      </c>
      <c r="I27" s="593" t="s">
        <v>657</v>
      </c>
      <c r="J27" s="593" t="s">
        <v>658</v>
      </c>
      <c r="K27" s="593" t="s">
        <v>195</v>
      </c>
      <c r="L27" s="244"/>
      <c r="M27" s="244"/>
      <c r="N27" s="244"/>
    </row>
    <row r="28" spans="1:14" ht="14.25" thickTop="1" thickBot="1" x14ac:dyDescent="0.25">
      <c r="A28" s="244"/>
      <c r="B28" s="694" t="s">
        <v>1</v>
      </c>
      <c r="C28" s="593" t="s">
        <v>659</v>
      </c>
      <c r="D28" s="593" t="s">
        <v>1</v>
      </c>
      <c r="E28" s="593" t="s">
        <v>1</v>
      </c>
      <c r="F28" s="593" t="s">
        <v>1</v>
      </c>
      <c r="G28" s="593" t="s">
        <v>1</v>
      </c>
      <c r="H28" s="593" t="s">
        <v>1</v>
      </c>
      <c r="I28" s="593" t="s">
        <v>1</v>
      </c>
      <c r="J28" s="593" t="s">
        <v>1</v>
      </c>
      <c r="K28" s="593" t="s">
        <v>1</v>
      </c>
      <c r="L28" s="244"/>
      <c r="M28" s="244"/>
      <c r="N28" s="244"/>
    </row>
    <row r="29" spans="1:14" ht="25.5" customHeight="1" thickTop="1" x14ac:dyDescent="0.2">
      <c r="A29" s="244"/>
      <c r="B29" s="537" t="s">
        <v>1141</v>
      </c>
      <c r="C29" s="538">
        <v>74</v>
      </c>
      <c r="D29" s="538">
        <v>115</v>
      </c>
      <c r="E29" s="540">
        <f>+C29+D29</f>
        <v>189</v>
      </c>
      <c r="F29" s="539">
        <v>69</v>
      </c>
      <c r="G29" s="539">
        <v>153</v>
      </c>
      <c r="H29" s="540">
        <f>SUM(F29:G29)</f>
        <v>222</v>
      </c>
      <c r="I29" s="874">
        <f>+C29+F29</f>
        <v>143</v>
      </c>
      <c r="J29" s="874">
        <f>+D29+G29</f>
        <v>268</v>
      </c>
      <c r="K29" s="874">
        <f>+I29+J29</f>
        <v>411</v>
      </c>
      <c r="L29" s="244"/>
      <c r="M29" s="244"/>
      <c r="N29" s="244"/>
    </row>
    <row r="30" spans="1:14" x14ac:dyDescent="0.2">
      <c r="A30" s="244"/>
      <c r="B30" s="867"/>
      <c r="C30" s="875"/>
      <c r="D30" s="875"/>
      <c r="E30" s="428">
        <f t="shared" ref="E30:E41" si="0">+C30+D30</f>
        <v>0</v>
      </c>
      <c r="F30" s="875"/>
      <c r="G30" s="875"/>
      <c r="H30" s="428">
        <f t="shared" ref="H30:H41" si="1">SUM(F30:G30)</f>
        <v>0</v>
      </c>
      <c r="I30" s="324">
        <f t="shared" ref="I30:I42" si="2">+C30+F30</f>
        <v>0</v>
      </c>
      <c r="J30" s="324">
        <f t="shared" ref="J30:J42" si="3">+D30+G30</f>
        <v>0</v>
      </c>
      <c r="K30" s="324">
        <f t="shared" ref="K30:K42" si="4">+I30+J30</f>
        <v>0</v>
      </c>
      <c r="L30" s="244"/>
      <c r="M30" s="244"/>
      <c r="N30" s="244"/>
    </row>
    <row r="31" spans="1:14" x14ac:dyDescent="0.2">
      <c r="A31" s="244"/>
      <c r="B31" s="867"/>
      <c r="C31" s="875"/>
      <c r="D31" s="875"/>
      <c r="E31" s="428">
        <f t="shared" si="0"/>
        <v>0</v>
      </c>
      <c r="F31" s="875"/>
      <c r="G31" s="875"/>
      <c r="H31" s="428">
        <f t="shared" si="1"/>
        <v>0</v>
      </c>
      <c r="I31" s="324">
        <f t="shared" si="2"/>
        <v>0</v>
      </c>
      <c r="J31" s="324">
        <f t="shared" si="3"/>
        <v>0</v>
      </c>
      <c r="K31" s="324">
        <f t="shared" si="4"/>
        <v>0</v>
      </c>
      <c r="L31" s="244"/>
      <c r="M31" s="244"/>
      <c r="N31" s="244"/>
    </row>
    <row r="32" spans="1:14" x14ac:dyDescent="0.2">
      <c r="A32" s="244"/>
      <c r="B32" s="867"/>
      <c r="C32" s="875"/>
      <c r="D32" s="875"/>
      <c r="E32" s="428">
        <f t="shared" si="0"/>
        <v>0</v>
      </c>
      <c r="F32" s="875"/>
      <c r="G32" s="875"/>
      <c r="H32" s="428">
        <f t="shared" si="1"/>
        <v>0</v>
      </c>
      <c r="I32" s="324">
        <f t="shared" si="2"/>
        <v>0</v>
      </c>
      <c r="J32" s="324">
        <f t="shared" si="3"/>
        <v>0</v>
      </c>
      <c r="K32" s="324">
        <f t="shared" si="4"/>
        <v>0</v>
      </c>
      <c r="L32" s="244"/>
      <c r="M32" s="244"/>
      <c r="N32" s="244"/>
    </row>
    <row r="33" spans="1:14" x14ac:dyDescent="0.2">
      <c r="A33" s="244"/>
      <c r="B33" s="867"/>
      <c r="C33" s="875"/>
      <c r="D33" s="875"/>
      <c r="E33" s="428">
        <f t="shared" si="0"/>
        <v>0</v>
      </c>
      <c r="F33" s="875"/>
      <c r="G33" s="875"/>
      <c r="H33" s="428">
        <f t="shared" si="1"/>
        <v>0</v>
      </c>
      <c r="I33" s="324">
        <f t="shared" si="2"/>
        <v>0</v>
      </c>
      <c r="J33" s="324">
        <f t="shared" si="3"/>
        <v>0</v>
      </c>
      <c r="K33" s="324">
        <f t="shared" si="4"/>
        <v>0</v>
      </c>
      <c r="L33" s="244"/>
      <c r="M33" s="244"/>
      <c r="N33" s="244"/>
    </row>
    <row r="34" spans="1:14" x14ac:dyDescent="0.2">
      <c r="A34" s="244"/>
      <c r="B34" s="867"/>
      <c r="C34" s="875"/>
      <c r="D34" s="875"/>
      <c r="E34" s="428">
        <f t="shared" si="0"/>
        <v>0</v>
      </c>
      <c r="F34" s="875"/>
      <c r="G34" s="875"/>
      <c r="H34" s="428">
        <f t="shared" si="1"/>
        <v>0</v>
      </c>
      <c r="I34" s="324">
        <f t="shared" si="2"/>
        <v>0</v>
      </c>
      <c r="J34" s="324">
        <f t="shared" si="3"/>
        <v>0</v>
      </c>
      <c r="K34" s="324">
        <f t="shared" si="4"/>
        <v>0</v>
      </c>
      <c r="L34" s="244"/>
      <c r="M34" s="244"/>
      <c r="N34" s="244"/>
    </row>
    <row r="35" spans="1:14" x14ac:dyDescent="0.2">
      <c r="A35" s="244"/>
      <c r="B35" s="867"/>
      <c r="C35" s="875"/>
      <c r="D35" s="875"/>
      <c r="E35" s="428">
        <f t="shared" si="0"/>
        <v>0</v>
      </c>
      <c r="F35" s="875"/>
      <c r="G35" s="875"/>
      <c r="H35" s="428">
        <f t="shared" si="1"/>
        <v>0</v>
      </c>
      <c r="I35" s="324">
        <f t="shared" si="2"/>
        <v>0</v>
      </c>
      <c r="J35" s="324">
        <f t="shared" si="3"/>
        <v>0</v>
      </c>
      <c r="K35" s="324">
        <f t="shared" si="4"/>
        <v>0</v>
      </c>
      <c r="L35" s="244"/>
      <c r="M35" s="244"/>
      <c r="N35" s="244"/>
    </row>
    <row r="36" spans="1:14" x14ac:dyDescent="0.2">
      <c r="A36" s="244"/>
      <c r="B36" s="867"/>
      <c r="C36" s="875"/>
      <c r="D36" s="875"/>
      <c r="E36" s="428">
        <f t="shared" si="0"/>
        <v>0</v>
      </c>
      <c r="F36" s="875"/>
      <c r="G36" s="875"/>
      <c r="H36" s="428">
        <f t="shared" si="1"/>
        <v>0</v>
      </c>
      <c r="I36" s="324">
        <f t="shared" si="2"/>
        <v>0</v>
      </c>
      <c r="J36" s="324">
        <f t="shared" si="3"/>
        <v>0</v>
      </c>
      <c r="K36" s="324">
        <f t="shared" si="4"/>
        <v>0</v>
      </c>
      <c r="L36" s="244"/>
      <c r="M36" s="244"/>
      <c r="N36" s="244"/>
    </row>
    <row r="37" spans="1:14" x14ac:dyDescent="0.2">
      <c r="A37" s="244"/>
      <c r="B37" s="867"/>
      <c r="C37" s="875"/>
      <c r="D37" s="875"/>
      <c r="E37" s="428">
        <f t="shared" si="0"/>
        <v>0</v>
      </c>
      <c r="F37" s="875"/>
      <c r="G37" s="875"/>
      <c r="H37" s="428">
        <f t="shared" si="1"/>
        <v>0</v>
      </c>
      <c r="I37" s="324">
        <f t="shared" si="2"/>
        <v>0</v>
      </c>
      <c r="J37" s="324">
        <f t="shared" si="3"/>
        <v>0</v>
      </c>
      <c r="K37" s="324">
        <f t="shared" si="4"/>
        <v>0</v>
      </c>
      <c r="L37" s="244"/>
      <c r="M37" s="244"/>
      <c r="N37" s="244"/>
    </row>
    <row r="38" spans="1:14" x14ac:dyDescent="0.2">
      <c r="A38" s="244"/>
      <c r="B38" s="867"/>
      <c r="C38" s="875"/>
      <c r="D38" s="875"/>
      <c r="E38" s="428">
        <f t="shared" si="0"/>
        <v>0</v>
      </c>
      <c r="F38" s="875"/>
      <c r="G38" s="875"/>
      <c r="H38" s="428">
        <f t="shared" si="1"/>
        <v>0</v>
      </c>
      <c r="I38" s="324">
        <f t="shared" si="2"/>
        <v>0</v>
      </c>
      <c r="J38" s="324">
        <f t="shared" si="3"/>
        <v>0</v>
      </c>
      <c r="K38" s="324">
        <f t="shared" si="4"/>
        <v>0</v>
      </c>
      <c r="L38" s="244"/>
      <c r="M38" s="244"/>
      <c r="N38" s="244"/>
    </row>
    <row r="39" spans="1:14" x14ac:dyDescent="0.2">
      <c r="A39" s="244"/>
      <c r="B39" s="867"/>
      <c r="C39" s="875"/>
      <c r="D39" s="875"/>
      <c r="E39" s="428">
        <f t="shared" si="0"/>
        <v>0</v>
      </c>
      <c r="F39" s="875"/>
      <c r="G39" s="875"/>
      <c r="H39" s="428">
        <f t="shared" si="1"/>
        <v>0</v>
      </c>
      <c r="I39" s="324">
        <f t="shared" si="2"/>
        <v>0</v>
      </c>
      <c r="J39" s="324">
        <f t="shared" si="3"/>
        <v>0</v>
      </c>
      <c r="K39" s="324">
        <f t="shared" si="4"/>
        <v>0</v>
      </c>
      <c r="L39" s="244"/>
      <c r="M39" s="244"/>
      <c r="N39" s="244"/>
    </row>
    <row r="40" spans="1:14" x14ac:dyDescent="0.2">
      <c r="A40" s="244"/>
      <c r="B40" s="867"/>
      <c r="C40" s="875"/>
      <c r="D40" s="875"/>
      <c r="E40" s="428">
        <f t="shared" si="0"/>
        <v>0</v>
      </c>
      <c r="F40" s="875"/>
      <c r="G40" s="875"/>
      <c r="H40" s="428">
        <f t="shared" si="1"/>
        <v>0</v>
      </c>
      <c r="I40" s="324">
        <f t="shared" si="2"/>
        <v>0</v>
      </c>
      <c r="J40" s="324">
        <f t="shared" si="3"/>
        <v>0</v>
      </c>
      <c r="K40" s="324">
        <f t="shared" si="4"/>
        <v>0</v>
      </c>
      <c r="L40" s="244"/>
      <c r="M40" s="244"/>
      <c r="N40" s="244"/>
    </row>
    <row r="41" spans="1:14" ht="13.5" thickBot="1" x14ac:dyDescent="0.25">
      <c r="A41" s="244"/>
      <c r="B41" s="867"/>
      <c r="C41" s="875"/>
      <c r="D41" s="875"/>
      <c r="E41" s="478">
        <f t="shared" si="0"/>
        <v>0</v>
      </c>
      <c r="F41" s="876"/>
      <c r="G41" s="876"/>
      <c r="H41" s="478">
        <f t="shared" si="1"/>
        <v>0</v>
      </c>
      <c r="I41" s="325">
        <f t="shared" si="2"/>
        <v>0</v>
      </c>
      <c r="J41" s="325">
        <f t="shared" si="3"/>
        <v>0</v>
      </c>
      <c r="K41" s="325">
        <f t="shared" si="4"/>
        <v>0</v>
      </c>
      <c r="L41" s="244"/>
      <c r="M41" s="244"/>
      <c r="N41" s="244"/>
    </row>
    <row r="42" spans="1:14" ht="14.25" thickTop="1" thickBot="1" x14ac:dyDescent="0.25">
      <c r="A42" s="244"/>
      <c r="B42" s="694" t="s">
        <v>168</v>
      </c>
      <c r="C42" s="871">
        <f t="shared" ref="C42:H42" si="5">SUM(C29:C41)</f>
        <v>74</v>
      </c>
      <c r="D42" s="458">
        <f t="shared" si="5"/>
        <v>115</v>
      </c>
      <c r="E42" s="458">
        <f t="shared" si="5"/>
        <v>189</v>
      </c>
      <c r="F42" s="458">
        <f t="shared" si="5"/>
        <v>69</v>
      </c>
      <c r="G42" s="458">
        <f t="shared" si="5"/>
        <v>153</v>
      </c>
      <c r="H42" s="458">
        <f t="shared" si="5"/>
        <v>222</v>
      </c>
      <c r="I42" s="389">
        <f t="shared" si="2"/>
        <v>143</v>
      </c>
      <c r="J42" s="389">
        <f t="shared" si="3"/>
        <v>268</v>
      </c>
      <c r="K42" s="389">
        <f t="shared" si="4"/>
        <v>411</v>
      </c>
      <c r="L42" s="244"/>
      <c r="M42" s="244"/>
      <c r="N42" s="244"/>
    </row>
    <row r="43" spans="1:14" ht="13.5" thickTop="1" x14ac:dyDescent="0.2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</row>
    <row r="44" spans="1:14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</row>
    <row r="45" spans="1:14" hidden="1" x14ac:dyDescent="0.2">
      <c r="A45" s="244"/>
      <c r="B45" s="620" t="s">
        <v>660</v>
      </c>
      <c r="C45" s="620" t="s">
        <v>1</v>
      </c>
      <c r="D45" s="620" t="s">
        <v>1</v>
      </c>
      <c r="E45" s="620" t="s">
        <v>1</v>
      </c>
      <c r="F45" s="620" t="s">
        <v>1</v>
      </c>
      <c r="G45" s="620" t="s">
        <v>1</v>
      </c>
      <c r="H45" s="620" t="s">
        <v>1</v>
      </c>
      <c r="I45" s="620" t="s">
        <v>1</v>
      </c>
      <c r="J45" s="620" t="s">
        <v>1</v>
      </c>
      <c r="K45" s="620" t="s">
        <v>1</v>
      </c>
      <c r="L45" s="244"/>
      <c r="M45" s="244"/>
      <c r="N45" s="244"/>
    </row>
    <row r="46" spans="1:14" hidden="1" x14ac:dyDescent="0.2">
      <c r="A46" s="244"/>
      <c r="B46" s="620" t="s">
        <v>957</v>
      </c>
      <c r="C46" s="620" t="s">
        <v>1</v>
      </c>
      <c r="D46" s="620" t="s">
        <v>1</v>
      </c>
      <c r="E46" s="620" t="s">
        <v>1</v>
      </c>
      <c r="F46" s="620" t="s">
        <v>1</v>
      </c>
      <c r="G46" s="620" t="s">
        <v>1</v>
      </c>
      <c r="H46" s="620" t="s">
        <v>1</v>
      </c>
      <c r="I46" s="620" t="s">
        <v>1</v>
      </c>
      <c r="J46" s="620" t="s">
        <v>1</v>
      </c>
      <c r="K46" s="620" t="s">
        <v>1</v>
      </c>
      <c r="L46" s="244"/>
      <c r="M46" s="244"/>
      <c r="N46" s="244"/>
    </row>
    <row r="47" spans="1:14" hidden="1" x14ac:dyDescent="0.2">
      <c r="A47" s="244"/>
      <c r="B47" s="593" t="s">
        <v>655</v>
      </c>
      <c r="C47" s="593" t="s">
        <v>191</v>
      </c>
      <c r="D47" s="593" t="s">
        <v>1</v>
      </c>
      <c r="E47" s="593" t="s">
        <v>1</v>
      </c>
      <c r="F47" s="593" t="s">
        <v>656</v>
      </c>
      <c r="G47" s="593" t="s">
        <v>1</v>
      </c>
      <c r="H47" s="593" t="s">
        <v>1</v>
      </c>
      <c r="I47" s="593" t="s">
        <v>195</v>
      </c>
      <c r="J47" s="593" t="s">
        <v>1</v>
      </c>
      <c r="K47" s="593" t="s">
        <v>1</v>
      </c>
      <c r="L47" s="244"/>
      <c r="M47" s="244"/>
      <c r="N47" s="244"/>
    </row>
    <row r="48" spans="1:14" hidden="1" x14ac:dyDescent="0.2">
      <c r="A48" s="244"/>
      <c r="B48" s="593" t="s">
        <v>1</v>
      </c>
      <c r="C48" s="593" t="s">
        <v>657</v>
      </c>
      <c r="D48" s="593" t="s">
        <v>658</v>
      </c>
      <c r="E48" s="593" t="s">
        <v>195</v>
      </c>
      <c r="F48" s="593" t="s">
        <v>657</v>
      </c>
      <c r="G48" s="593" t="s">
        <v>658</v>
      </c>
      <c r="H48" s="593" t="s">
        <v>195</v>
      </c>
      <c r="I48" s="593" t="s">
        <v>657</v>
      </c>
      <c r="J48" s="593" t="s">
        <v>658</v>
      </c>
      <c r="K48" s="593" t="s">
        <v>195</v>
      </c>
      <c r="L48" s="244"/>
      <c r="M48" s="244"/>
      <c r="N48" s="244"/>
    </row>
    <row r="49" spans="1:17" ht="14.25" hidden="1" thickTop="1" thickBot="1" x14ac:dyDescent="0.25">
      <c r="A49" s="244"/>
      <c r="B49" s="593" t="s">
        <v>1</v>
      </c>
      <c r="C49" s="593" t="s">
        <v>659</v>
      </c>
      <c r="D49" s="593" t="s">
        <v>1</v>
      </c>
      <c r="E49" s="593" t="s">
        <v>1</v>
      </c>
      <c r="F49" s="593" t="s">
        <v>1</v>
      </c>
      <c r="G49" s="593" t="s">
        <v>1</v>
      </c>
      <c r="H49" s="593" t="s">
        <v>1</v>
      </c>
      <c r="I49" s="593" t="s">
        <v>1</v>
      </c>
      <c r="J49" s="593" t="s">
        <v>1</v>
      </c>
      <c r="K49" s="593" t="s">
        <v>1</v>
      </c>
      <c r="L49" s="244"/>
      <c r="M49" s="244"/>
      <c r="N49" s="244"/>
    </row>
    <row r="50" spans="1:17" ht="13.5" hidden="1" thickTop="1" x14ac:dyDescent="0.2">
      <c r="A50" s="244"/>
      <c r="B50" s="475" t="s">
        <v>80</v>
      </c>
      <c r="C50" s="479"/>
      <c r="D50" s="479"/>
      <c r="E50" s="425">
        <f>+C50+D50</f>
        <v>0</v>
      </c>
      <c r="F50" s="479"/>
      <c r="G50" s="479"/>
      <c r="H50" s="425">
        <f>+F50+G50</f>
        <v>0</v>
      </c>
      <c r="I50" s="488">
        <f t="shared" ref="I50:J52" si="6">+C50+F50</f>
        <v>0</v>
      </c>
      <c r="J50" s="488">
        <f t="shared" si="6"/>
        <v>0</v>
      </c>
      <c r="K50" s="488">
        <f>SUM(I50:J50)</f>
        <v>0</v>
      </c>
      <c r="L50" s="244"/>
      <c r="M50" s="244"/>
      <c r="N50" s="244"/>
    </row>
    <row r="51" spans="1:17" hidden="1" x14ac:dyDescent="0.2">
      <c r="A51" s="244"/>
      <c r="B51" s="475" t="s">
        <v>80</v>
      </c>
      <c r="C51" s="475"/>
      <c r="D51" s="475"/>
      <c r="E51" s="428">
        <f>+C51+D51</f>
        <v>0</v>
      </c>
      <c r="F51" s="475"/>
      <c r="G51" s="475"/>
      <c r="H51" s="428">
        <f>+F51+G51</f>
        <v>0</v>
      </c>
      <c r="I51" s="489">
        <f t="shared" si="6"/>
        <v>0</v>
      </c>
      <c r="J51" s="489">
        <f t="shared" si="6"/>
        <v>0</v>
      </c>
      <c r="K51" s="489">
        <f>SUM(I51:J51)</f>
        <v>0</v>
      </c>
      <c r="L51" s="244"/>
      <c r="M51" s="244"/>
      <c r="N51" s="244"/>
    </row>
    <row r="52" spans="1:17" ht="28.5" hidden="1" customHeight="1" thickBot="1" x14ac:dyDescent="0.25">
      <c r="A52" s="244"/>
      <c r="B52" s="867" t="s">
        <v>80</v>
      </c>
      <c r="C52" s="872"/>
      <c r="D52" s="872"/>
      <c r="E52" s="478">
        <f>+C52+D52</f>
        <v>0</v>
      </c>
      <c r="F52" s="872"/>
      <c r="G52" s="872"/>
      <c r="H52" s="478">
        <f>+F52+G52</f>
        <v>0</v>
      </c>
      <c r="I52" s="490">
        <f t="shared" si="6"/>
        <v>0</v>
      </c>
      <c r="J52" s="490">
        <f t="shared" si="6"/>
        <v>0</v>
      </c>
      <c r="K52" s="490">
        <f>SUM(I52:J52)</f>
        <v>0</v>
      </c>
      <c r="L52" s="244"/>
      <c r="M52" s="244"/>
      <c r="N52" s="244"/>
    </row>
    <row r="53" spans="1:17" ht="14.25" hidden="1" thickTop="1" thickBot="1" x14ac:dyDescent="0.25">
      <c r="A53" s="244"/>
      <c r="B53" s="694" t="s">
        <v>168</v>
      </c>
      <c r="C53" s="694">
        <f t="shared" ref="C53:J53" si="7">SUM(C50:C52)</f>
        <v>0</v>
      </c>
      <c r="D53" s="404">
        <f t="shared" si="7"/>
        <v>0</v>
      </c>
      <c r="E53" s="404">
        <f t="shared" si="7"/>
        <v>0</v>
      </c>
      <c r="F53" s="694">
        <f t="shared" si="7"/>
        <v>0</v>
      </c>
      <c r="G53" s="694">
        <f t="shared" si="7"/>
        <v>0</v>
      </c>
      <c r="H53" s="404">
        <f t="shared" si="7"/>
        <v>0</v>
      </c>
      <c r="I53" s="695">
        <f t="shared" si="7"/>
        <v>0</v>
      </c>
      <c r="J53" s="456">
        <f t="shared" si="7"/>
        <v>0</v>
      </c>
      <c r="K53" s="456">
        <f>SUM(I53:J53)</f>
        <v>0</v>
      </c>
      <c r="L53" s="244"/>
      <c r="M53" s="244"/>
      <c r="N53" s="244"/>
    </row>
    <row r="54" spans="1:17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</row>
    <row r="55" spans="1:17" x14ac:dyDescent="0.2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</row>
    <row r="56" spans="1:17" x14ac:dyDescent="0.2">
      <c r="A56" s="244"/>
      <c r="B56" s="620" t="s">
        <v>661</v>
      </c>
      <c r="C56" s="620" t="s">
        <v>1</v>
      </c>
      <c r="D56" s="620" t="s">
        <v>1</v>
      </c>
      <c r="E56" s="620" t="s">
        <v>1</v>
      </c>
      <c r="F56" s="620" t="s">
        <v>1</v>
      </c>
      <c r="G56" s="620" t="s">
        <v>1</v>
      </c>
      <c r="H56" s="620" t="s">
        <v>1</v>
      </c>
      <c r="I56" s="620" t="s">
        <v>1</v>
      </c>
      <c r="J56" s="620" t="s">
        <v>1</v>
      </c>
      <c r="K56" s="620" t="s">
        <v>1</v>
      </c>
      <c r="L56" s="244"/>
      <c r="M56" s="244"/>
      <c r="N56" s="244"/>
    </row>
    <row r="57" spans="1:17" x14ac:dyDescent="0.2">
      <c r="A57" s="244"/>
      <c r="B57" s="620" t="s">
        <v>958</v>
      </c>
      <c r="C57" s="620" t="s">
        <v>1</v>
      </c>
      <c r="D57" s="620" t="s">
        <v>1</v>
      </c>
      <c r="E57" s="620" t="s">
        <v>1</v>
      </c>
      <c r="F57" s="620" t="s">
        <v>1</v>
      </c>
      <c r="G57" s="620" t="s">
        <v>1</v>
      </c>
      <c r="H57" s="620" t="s">
        <v>1</v>
      </c>
      <c r="I57" s="620" t="s">
        <v>1</v>
      </c>
      <c r="J57" s="620" t="s">
        <v>1</v>
      </c>
      <c r="K57" s="620" t="s">
        <v>1</v>
      </c>
      <c r="L57" s="244"/>
      <c r="M57" s="244"/>
      <c r="N57" s="244"/>
    </row>
    <row r="58" spans="1:17" x14ac:dyDescent="0.2">
      <c r="A58" s="244"/>
      <c r="B58" s="593" t="s">
        <v>655</v>
      </c>
      <c r="C58" s="593" t="s">
        <v>191</v>
      </c>
      <c r="D58" s="593" t="s">
        <v>1</v>
      </c>
      <c r="E58" s="593" t="s">
        <v>1</v>
      </c>
      <c r="F58" s="593" t="s">
        <v>656</v>
      </c>
      <c r="G58" s="593" t="s">
        <v>1</v>
      </c>
      <c r="H58" s="593" t="s">
        <v>1</v>
      </c>
      <c r="I58" s="593" t="s">
        <v>195</v>
      </c>
      <c r="J58" s="593" t="s">
        <v>1</v>
      </c>
      <c r="K58" s="593" t="s">
        <v>1</v>
      </c>
      <c r="L58" s="244"/>
      <c r="M58" s="244"/>
      <c r="N58" s="244"/>
    </row>
    <row r="59" spans="1:17" x14ac:dyDescent="0.2">
      <c r="A59" s="244"/>
      <c r="B59" s="593" t="s">
        <v>1</v>
      </c>
      <c r="C59" s="593" t="s">
        <v>657</v>
      </c>
      <c r="D59" s="593" t="s">
        <v>658</v>
      </c>
      <c r="E59" s="593" t="s">
        <v>195</v>
      </c>
      <c r="F59" s="593" t="s">
        <v>657</v>
      </c>
      <c r="G59" s="593" t="s">
        <v>658</v>
      </c>
      <c r="H59" s="593" t="s">
        <v>195</v>
      </c>
      <c r="I59" s="593" t="s">
        <v>657</v>
      </c>
      <c r="J59" s="593" t="s">
        <v>658</v>
      </c>
      <c r="K59" s="593" t="s">
        <v>195</v>
      </c>
      <c r="L59" s="244"/>
      <c r="M59" s="244"/>
      <c r="N59" s="244"/>
    </row>
    <row r="60" spans="1:17" ht="14.25" thickTop="1" thickBot="1" x14ac:dyDescent="0.25">
      <c r="A60" s="244"/>
      <c r="B60" s="593" t="s">
        <v>1</v>
      </c>
      <c r="C60" s="593" t="s">
        <v>659</v>
      </c>
      <c r="D60" s="593" t="s">
        <v>1</v>
      </c>
      <c r="E60" s="593" t="s">
        <v>1</v>
      </c>
      <c r="F60" s="593" t="s">
        <v>1</v>
      </c>
      <c r="G60" s="593" t="s">
        <v>1</v>
      </c>
      <c r="H60" s="593" t="s">
        <v>1</v>
      </c>
      <c r="I60" s="593" t="s">
        <v>1</v>
      </c>
      <c r="J60" s="593" t="s">
        <v>1</v>
      </c>
      <c r="K60" s="593" t="s">
        <v>1</v>
      </c>
      <c r="L60" s="244"/>
      <c r="M60" s="244"/>
      <c r="N60" s="244"/>
    </row>
    <row r="61" spans="1:17" ht="22.5" customHeight="1" thickTop="1" x14ac:dyDescent="0.2">
      <c r="A61" s="244"/>
      <c r="B61" s="537" t="s">
        <v>1142</v>
      </c>
      <c r="C61" s="539">
        <v>36</v>
      </c>
      <c r="D61" s="539">
        <v>22</v>
      </c>
      <c r="E61" s="540">
        <f>SUM(C61:D61)</f>
        <v>58</v>
      </c>
      <c r="F61" s="542">
        <v>65</v>
      </c>
      <c r="G61" s="542">
        <v>52</v>
      </c>
      <c r="H61" s="873">
        <f>SUM(F61:G61)</f>
        <v>117</v>
      </c>
      <c r="I61" s="874">
        <f>+C61+F61</f>
        <v>101</v>
      </c>
      <c r="J61" s="874">
        <f>+D61+G61</f>
        <v>74</v>
      </c>
      <c r="K61" s="874">
        <f>+I61+J61</f>
        <v>175</v>
      </c>
      <c r="L61" s="244"/>
      <c r="M61" s="481"/>
      <c r="N61" s="481"/>
      <c r="O61" s="30"/>
      <c r="P61" s="32"/>
      <c r="Q61" s="32"/>
    </row>
    <row r="62" spans="1:17" x14ac:dyDescent="0.2">
      <c r="A62" s="244"/>
      <c r="B62" s="537" t="s">
        <v>1143</v>
      </c>
      <c r="C62" s="538">
        <v>41</v>
      </c>
      <c r="D62" s="538">
        <v>11</v>
      </c>
      <c r="E62" s="543">
        <f t="shared" ref="E62:E64" si="8">SUM(C62:D62)</f>
        <v>52</v>
      </c>
      <c r="F62" s="537">
        <v>74</v>
      </c>
      <c r="G62" s="537">
        <v>16</v>
      </c>
      <c r="H62" s="433">
        <f t="shared" ref="H62:H69" si="9">SUM(F62:G62)</f>
        <v>90</v>
      </c>
      <c r="I62" s="324">
        <f t="shared" ref="I62:I69" si="10">+C62+F62</f>
        <v>115</v>
      </c>
      <c r="J62" s="324">
        <f t="shared" ref="J62:J69" si="11">+D62+G62</f>
        <v>27</v>
      </c>
      <c r="K62" s="324">
        <f t="shared" ref="K62:K69" si="12">+I62+J62</f>
        <v>142</v>
      </c>
      <c r="L62" s="244"/>
      <c r="M62" s="481"/>
      <c r="N62" s="481"/>
      <c r="O62" s="30"/>
      <c r="P62" s="32"/>
      <c r="Q62" s="32"/>
    </row>
    <row r="63" spans="1:17" x14ac:dyDescent="0.2">
      <c r="A63" s="244"/>
      <c r="B63" s="537" t="s">
        <v>1146</v>
      </c>
      <c r="C63" s="538">
        <v>18</v>
      </c>
      <c r="D63" s="538">
        <v>19</v>
      </c>
      <c r="E63" s="543">
        <f t="shared" si="8"/>
        <v>37</v>
      </c>
      <c r="F63" s="537">
        <v>32</v>
      </c>
      <c r="G63" s="537">
        <v>30</v>
      </c>
      <c r="H63" s="433">
        <f t="shared" si="9"/>
        <v>62</v>
      </c>
      <c r="I63" s="324">
        <f t="shared" si="10"/>
        <v>50</v>
      </c>
      <c r="J63" s="324">
        <f t="shared" si="11"/>
        <v>49</v>
      </c>
      <c r="K63" s="324">
        <f t="shared" si="12"/>
        <v>99</v>
      </c>
      <c r="L63" s="244"/>
      <c r="M63" s="481"/>
      <c r="N63" s="481"/>
      <c r="O63" s="30"/>
      <c r="P63" s="32"/>
      <c r="Q63" s="32"/>
    </row>
    <row r="64" spans="1:17" x14ac:dyDescent="0.2">
      <c r="A64" s="244"/>
      <c r="B64" s="537" t="s">
        <v>1145</v>
      </c>
      <c r="C64" s="538">
        <v>0</v>
      </c>
      <c r="D64" s="538">
        <v>0</v>
      </c>
      <c r="E64" s="543">
        <f t="shared" si="8"/>
        <v>0</v>
      </c>
      <c r="F64" s="537">
        <v>0</v>
      </c>
      <c r="G64" s="537">
        <v>0</v>
      </c>
      <c r="H64" s="433">
        <f t="shared" si="9"/>
        <v>0</v>
      </c>
      <c r="I64" s="324">
        <f t="shared" si="10"/>
        <v>0</v>
      </c>
      <c r="J64" s="324">
        <f t="shared" si="11"/>
        <v>0</v>
      </c>
      <c r="K64" s="324">
        <f t="shared" si="12"/>
        <v>0</v>
      </c>
      <c r="L64" s="244"/>
      <c r="M64" s="481"/>
      <c r="N64" s="481"/>
      <c r="O64" s="30"/>
      <c r="P64" s="32"/>
      <c r="Q64" s="32"/>
    </row>
    <row r="65" spans="1:17" x14ac:dyDescent="0.2">
      <c r="A65" s="244"/>
      <c r="B65" s="867"/>
      <c r="C65" s="482"/>
      <c r="D65" s="482"/>
      <c r="E65" s="428">
        <f t="shared" ref="E65:E69" si="13">SUM(C65:D65)</f>
        <v>0</v>
      </c>
      <c r="F65" s="867"/>
      <c r="G65" s="867"/>
      <c r="H65" s="433">
        <f t="shared" si="9"/>
        <v>0</v>
      </c>
      <c r="I65" s="324">
        <f t="shared" si="10"/>
        <v>0</v>
      </c>
      <c r="J65" s="324">
        <f t="shared" si="11"/>
        <v>0</v>
      </c>
      <c r="K65" s="324">
        <f t="shared" si="12"/>
        <v>0</v>
      </c>
      <c r="L65" s="244"/>
      <c r="M65" s="481"/>
      <c r="N65" s="481"/>
      <c r="O65" s="30"/>
      <c r="P65" s="32"/>
      <c r="Q65" s="32"/>
    </row>
    <row r="66" spans="1:17" x14ac:dyDescent="0.2">
      <c r="A66" s="244"/>
      <c r="B66" s="867"/>
      <c r="C66" s="482"/>
      <c r="D66" s="482"/>
      <c r="E66" s="428">
        <f t="shared" si="13"/>
        <v>0</v>
      </c>
      <c r="F66" s="867"/>
      <c r="G66" s="867"/>
      <c r="H66" s="433">
        <f t="shared" si="9"/>
        <v>0</v>
      </c>
      <c r="I66" s="324">
        <f t="shared" si="10"/>
        <v>0</v>
      </c>
      <c r="J66" s="324">
        <f t="shared" si="11"/>
        <v>0</v>
      </c>
      <c r="K66" s="324">
        <f t="shared" si="12"/>
        <v>0</v>
      </c>
      <c r="L66" s="244"/>
      <c r="M66" s="481"/>
      <c r="N66" s="481"/>
      <c r="O66" s="30"/>
      <c r="P66" s="32"/>
      <c r="Q66" s="32"/>
    </row>
    <row r="67" spans="1:17" x14ac:dyDescent="0.2">
      <c r="A67" s="244"/>
      <c r="B67" s="867"/>
      <c r="C67" s="482"/>
      <c r="D67" s="482"/>
      <c r="E67" s="428">
        <f t="shared" si="13"/>
        <v>0</v>
      </c>
      <c r="F67" s="867"/>
      <c r="G67" s="867"/>
      <c r="H67" s="433">
        <f t="shared" si="9"/>
        <v>0</v>
      </c>
      <c r="I67" s="324">
        <f t="shared" si="10"/>
        <v>0</v>
      </c>
      <c r="J67" s="324">
        <f t="shared" si="11"/>
        <v>0</v>
      </c>
      <c r="K67" s="324">
        <f t="shared" si="12"/>
        <v>0</v>
      </c>
      <c r="L67" s="244"/>
      <c r="M67" s="481"/>
      <c r="N67" s="481"/>
      <c r="O67" s="30"/>
      <c r="P67" s="32"/>
      <c r="Q67" s="32"/>
    </row>
    <row r="68" spans="1:17" ht="27" customHeight="1" thickBot="1" x14ac:dyDescent="0.25">
      <c r="A68" s="244"/>
      <c r="B68" s="867"/>
      <c r="C68" s="483"/>
      <c r="D68" s="483"/>
      <c r="E68" s="478">
        <f t="shared" si="13"/>
        <v>0</v>
      </c>
      <c r="F68" s="872"/>
      <c r="G68" s="872"/>
      <c r="H68" s="434">
        <f t="shared" si="9"/>
        <v>0</v>
      </c>
      <c r="I68" s="325">
        <f t="shared" si="10"/>
        <v>0</v>
      </c>
      <c r="J68" s="325">
        <f t="shared" si="11"/>
        <v>0</v>
      </c>
      <c r="K68" s="325">
        <f t="shared" si="12"/>
        <v>0</v>
      </c>
      <c r="L68" s="244"/>
      <c r="M68" s="481"/>
      <c r="N68" s="481"/>
      <c r="O68" s="30"/>
      <c r="P68" s="32"/>
      <c r="Q68" s="32"/>
    </row>
    <row r="69" spans="1:17" ht="14.25" thickTop="1" thickBot="1" x14ac:dyDescent="0.25">
      <c r="A69" s="244"/>
      <c r="B69" s="694" t="s">
        <v>168</v>
      </c>
      <c r="C69" s="871">
        <f>SUM(C61:C68)</f>
        <v>95</v>
      </c>
      <c r="D69" s="458">
        <f>SUM(D61:D68)</f>
        <v>52</v>
      </c>
      <c r="E69" s="458">
        <f t="shared" si="13"/>
        <v>147</v>
      </c>
      <c r="F69" s="458">
        <f>SUM(F61:F68)</f>
        <v>171</v>
      </c>
      <c r="G69" s="458">
        <f>SUM(G61:G68)</f>
        <v>98</v>
      </c>
      <c r="H69" s="404">
        <f t="shared" si="9"/>
        <v>269</v>
      </c>
      <c r="I69" s="389">
        <f t="shared" si="10"/>
        <v>266</v>
      </c>
      <c r="J69" s="389">
        <f t="shared" si="11"/>
        <v>150</v>
      </c>
      <c r="K69" s="389">
        <f t="shared" si="12"/>
        <v>416</v>
      </c>
      <c r="L69" s="244"/>
      <c r="M69" s="244"/>
      <c r="N69" s="244"/>
    </row>
    <row r="70" spans="1:17" ht="13.5" thickTop="1" x14ac:dyDescent="0.2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</row>
    <row r="71" spans="1:17" x14ac:dyDescent="0.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</row>
    <row r="72" spans="1:17" x14ac:dyDescent="0.2">
      <c r="A72" s="244"/>
      <c r="B72" s="620" t="s">
        <v>663</v>
      </c>
      <c r="C72" s="620" t="s">
        <v>1</v>
      </c>
      <c r="D72" s="620" t="s">
        <v>1</v>
      </c>
      <c r="E72" s="620" t="s">
        <v>1</v>
      </c>
      <c r="F72" s="620" t="s">
        <v>1</v>
      </c>
      <c r="G72" s="620" t="s">
        <v>1</v>
      </c>
      <c r="H72" s="620" t="s">
        <v>1</v>
      </c>
      <c r="I72" s="620" t="s">
        <v>1</v>
      </c>
      <c r="J72" s="620" t="s">
        <v>1</v>
      </c>
      <c r="K72" s="620" t="s">
        <v>1</v>
      </c>
      <c r="L72" s="244"/>
      <c r="M72" s="244"/>
      <c r="N72" s="244"/>
    </row>
    <row r="73" spans="1:17" x14ac:dyDescent="0.2">
      <c r="A73" s="244"/>
      <c r="B73" s="620" t="s">
        <v>664</v>
      </c>
      <c r="C73" s="620" t="s">
        <v>1</v>
      </c>
      <c r="D73" s="620" t="s">
        <v>1</v>
      </c>
      <c r="E73" s="620" t="s">
        <v>1</v>
      </c>
      <c r="F73" s="620" t="s">
        <v>1</v>
      </c>
      <c r="G73" s="620" t="s">
        <v>1</v>
      </c>
      <c r="H73" s="620" t="s">
        <v>1</v>
      </c>
      <c r="I73" s="620" t="s">
        <v>1</v>
      </c>
      <c r="J73" s="620" t="s">
        <v>1</v>
      </c>
      <c r="K73" s="620" t="s">
        <v>1</v>
      </c>
      <c r="L73" s="244"/>
      <c r="M73" s="244"/>
      <c r="N73" s="244"/>
    </row>
    <row r="74" spans="1:17" x14ac:dyDescent="0.2">
      <c r="A74" s="244"/>
      <c r="B74" s="593" t="s">
        <v>133</v>
      </c>
      <c r="C74" s="593" t="s">
        <v>191</v>
      </c>
      <c r="D74" s="593" t="s">
        <v>1</v>
      </c>
      <c r="E74" s="593" t="s">
        <v>1</v>
      </c>
      <c r="F74" s="593" t="s">
        <v>656</v>
      </c>
      <c r="G74" s="593" t="s">
        <v>1</v>
      </c>
      <c r="H74" s="593" t="s">
        <v>1</v>
      </c>
      <c r="I74" s="593" t="s">
        <v>195</v>
      </c>
      <c r="J74" s="593" t="s">
        <v>1</v>
      </c>
      <c r="K74" s="593" t="s">
        <v>1</v>
      </c>
      <c r="L74" s="244"/>
      <c r="M74" s="244"/>
      <c r="N74" s="244"/>
    </row>
    <row r="75" spans="1:17" x14ac:dyDescent="0.2">
      <c r="A75" s="244"/>
      <c r="B75" s="593" t="s">
        <v>1</v>
      </c>
      <c r="C75" s="593" t="s">
        <v>657</v>
      </c>
      <c r="D75" s="593" t="s">
        <v>658</v>
      </c>
      <c r="E75" s="593" t="s">
        <v>195</v>
      </c>
      <c r="F75" s="593" t="s">
        <v>657</v>
      </c>
      <c r="G75" s="593" t="s">
        <v>658</v>
      </c>
      <c r="H75" s="593" t="s">
        <v>195</v>
      </c>
      <c r="I75" s="593" t="s">
        <v>657</v>
      </c>
      <c r="J75" s="593" t="s">
        <v>658</v>
      </c>
      <c r="K75" s="593" t="s">
        <v>195</v>
      </c>
      <c r="L75" s="244"/>
      <c r="M75" s="244"/>
      <c r="N75" s="244"/>
    </row>
    <row r="76" spans="1:17" ht="14.25" thickTop="1" thickBot="1" x14ac:dyDescent="0.25">
      <c r="A76" s="244"/>
      <c r="B76" s="593" t="s">
        <v>1</v>
      </c>
      <c r="C76" s="593" t="s">
        <v>659</v>
      </c>
      <c r="D76" s="593" t="s">
        <v>1</v>
      </c>
      <c r="E76" s="593" t="s">
        <v>1</v>
      </c>
      <c r="F76" s="593" t="s">
        <v>1</v>
      </c>
      <c r="G76" s="593" t="s">
        <v>1</v>
      </c>
      <c r="H76" s="593" t="s">
        <v>1</v>
      </c>
      <c r="I76" s="593" t="s">
        <v>1</v>
      </c>
      <c r="J76" s="593" t="s">
        <v>1</v>
      </c>
      <c r="K76" s="593" t="s">
        <v>1</v>
      </c>
      <c r="L76" s="244"/>
      <c r="M76" s="244"/>
      <c r="N76" s="244"/>
    </row>
    <row r="77" spans="1:17" ht="31.5" customHeight="1" thickTop="1" thickBot="1" x14ac:dyDescent="0.25">
      <c r="A77" s="244"/>
      <c r="B77" s="484" t="s">
        <v>81</v>
      </c>
      <c r="C77" s="869">
        <f>+C42</f>
        <v>74</v>
      </c>
      <c r="D77" s="425">
        <f>+D42</f>
        <v>115</v>
      </c>
      <c r="E77" s="425">
        <f>+E42</f>
        <v>189</v>
      </c>
      <c r="F77" s="425">
        <f>+F42</f>
        <v>69</v>
      </c>
      <c r="G77" s="425">
        <f>+G42</f>
        <v>153</v>
      </c>
      <c r="H77" s="425">
        <f>SUM(F77:G77)</f>
        <v>222</v>
      </c>
      <c r="I77" s="323">
        <f t="shared" ref="I77:J79" si="14">+C77+F77</f>
        <v>143</v>
      </c>
      <c r="J77" s="323">
        <f t="shared" si="14"/>
        <v>268</v>
      </c>
      <c r="K77" s="323">
        <f>+K42</f>
        <v>411</v>
      </c>
      <c r="L77" s="244"/>
      <c r="M77" s="244"/>
      <c r="N77" s="244"/>
    </row>
    <row r="78" spans="1:17" ht="35.25" customHeight="1" thickTop="1" thickBot="1" x14ac:dyDescent="0.25">
      <c r="A78" s="244"/>
      <c r="B78" s="484" t="s">
        <v>914</v>
      </c>
      <c r="C78" s="868">
        <f>+C53</f>
        <v>0</v>
      </c>
      <c r="D78" s="428">
        <f t="shared" ref="D78:K78" si="15">+D53</f>
        <v>0</v>
      </c>
      <c r="E78" s="428">
        <f t="shared" si="15"/>
        <v>0</v>
      </c>
      <c r="F78" s="428">
        <f t="shared" si="15"/>
        <v>0</v>
      </c>
      <c r="G78" s="428">
        <f t="shared" si="15"/>
        <v>0</v>
      </c>
      <c r="H78" s="428">
        <f>SUM(F78:G78)</f>
        <v>0</v>
      </c>
      <c r="I78" s="324">
        <f t="shared" si="14"/>
        <v>0</v>
      </c>
      <c r="J78" s="324">
        <f t="shared" si="14"/>
        <v>0</v>
      </c>
      <c r="K78" s="324">
        <f t="shared" si="15"/>
        <v>0</v>
      </c>
      <c r="L78" s="244"/>
      <c r="M78" s="244"/>
      <c r="N78" s="244"/>
    </row>
    <row r="79" spans="1:17" ht="35.25" customHeight="1" thickTop="1" thickBot="1" x14ac:dyDescent="0.25">
      <c r="A79" s="244"/>
      <c r="B79" s="484" t="s">
        <v>915</v>
      </c>
      <c r="C79" s="868">
        <f>+C69</f>
        <v>95</v>
      </c>
      <c r="D79" s="428">
        <f t="shared" ref="D79:K79" si="16">+D69</f>
        <v>52</v>
      </c>
      <c r="E79" s="428">
        <f t="shared" si="16"/>
        <v>147</v>
      </c>
      <c r="F79" s="428">
        <f t="shared" si="16"/>
        <v>171</v>
      </c>
      <c r="G79" s="428">
        <f t="shared" si="16"/>
        <v>98</v>
      </c>
      <c r="H79" s="428">
        <f>SUM(F79:G79)</f>
        <v>269</v>
      </c>
      <c r="I79" s="324">
        <f t="shared" si="14"/>
        <v>266</v>
      </c>
      <c r="J79" s="324">
        <f t="shared" si="14"/>
        <v>150</v>
      </c>
      <c r="K79" s="324">
        <f t="shared" si="16"/>
        <v>416</v>
      </c>
      <c r="L79" s="244"/>
      <c r="M79" s="244"/>
      <c r="N79" s="244"/>
    </row>
    <row r="80" spans="1:17" ht="14.25" thickTop="1" thickBot="1" x14ac:dyDescent="0.25">
      <c r="A80" s="244"/>
      <c r="B80" s="694" t="s">
        <v>195</v>
      </c>
      <c r="C80" s="870">
        <f>SUM(C77:C79)</f>
        <v>169</v>
      </c>
      <c r="D80" s="478">
        <f>SUM(D77:D79)</f>
        <v>167</v>
      </c>
      <c r="E80" s="478">
        <f>SUM(E77:E79)</f>
        <v>336</v>
      </c>
      <c r="F80" s="478">
        <f>SUM(F77:F79)</f>
        <v>240</v>
      </c>
      <c r="G80" s="478">
        <f>SUM(G77:G79)</f>
        <v>251</v>
      </c>
      <c r="H80" s="478">
        <f>SUM(F80:G80)</f>
        <v>491</v>
      </c>
      <c r="I80" s="325">
        <f>SUM(I77:I79)</f>
        <v>409</v>
      </c>
      <c r="J80" s="325">
        <f>SUM(J77:J79)</f>
        <v>418</v>
      </c>
      <c r="K80" s="325">
        <f>+I80+J80</f>
        <v>827</v>
      </c>
      <c r="L80" s="244"/>
      <c r="M80" s="244"/>
      <c r="N80" s="244"/>
    </row>
    <row r="81" spans="1:14" ht="14.25" thickTop="1" thickBot="1" x14ac:dyDescent="0.25">
      <c r="A81" s="244"/>
      <c r="B81" s="694" t="s">
        <v>665</v>
      </c>
      <c r="C81" s="694" t="s">
        <v>1</v>
      </c>
      <c r="D81" s="694" t="s">
        <v>1</v>
      </c>
      <c r="E81" s="694" t="s">
        <v>1</v>
      </c>
      <c r="F81" s="694" t="s">
        <v>1</v>
      </c>
      <c r="G81" s="694" t="s">
        <v>1</v>
      </c>
      <c r="H81" s="694" t="s">
        <v>1</v>
      </c>
      <c r="I81" s="694" t="s">
        <v>1</v>
      </c>
      <c r="J81" s="694" t="s">
        <v>1</v>
      </c>
      <c r="K81" s="694" t="s">
        <v>1</v>
      </c>
      <c r="L81" s="244"/>
      <c r="M81" s="244"/>
      <c r="N81" s="244"/>
    </row>
    <row r="82" spans="1:14" ht="29.25" customHeight="1" thickTop="1" thickBot="1" x14ac:dyDescent="0.25">
      <c r="A82" s="244"/>
      <c r="B82" s="484" t="s">
        <v>81</v>
      </c>
      <c r="C82" s="865">
        <f>+C77/E77*100</f>
        <v>39.153439153439152</v>
      </c>
      <c r="D82" s="865">
        <f>+D77/E77*100</f>
        <v>60.846560846560848</v>
      </c>
      <c r="E82" s="865">
        <f>SUM(C82:D82)</f>
        <v>100</v>
      </c>
      <c r="F82" s="415">
        <f>+F77/H77*100</f>
        <v>31.081081081081081</v>
      </c>
      <c r="G82" s="415">
        <f>+G77/H77*100</f>
        <v>68.918918918918919</v>
      </c>
      <c r="H82" s="415">
        <f>SUM(F82:G82)</f>
        <v>100</v>
      </c>
      <c r="I82" s="865">
        <f>+I77/K77*100</f>
        <v>34.793187347931877</v>
      </c>
      <c r="J82" s="865">
        <f>+J77/K77*100</f>
        <v>65.206812652068123</v>
      </c>
      <c r="K82" s="865">
        <f>SUM(I82:J82)</f>
        <v>100</v>
      </c>
      <c r="L82" s="244"/>
      <c r="M82" s="244"/>
      <c r="N82" s="244"/>
    </row>
    <row r="83" spans="1:14" ht="14.25" thickTop="1" thickBot="1" x14ac:dyDescent="0.25">
      <c r="A83" s="244"/>
      <c r="B83" s="484" t="s">
        <v>914</v>
      </c>
      <c r="C83" s="863" t="e">
        <f>+C78/E78*100</f>
        <v>#DIV/0!</v>
      </c>
      <c r="D83" s="863" t="e">
        <f>+D78/E78*100</f>
        <v>#DIV/0!</v>
      </c>
      <c r="E83" s="485" t="e">
        <f>SUM(C83:D83)</f>
        <v>#DIV/0!</v>
      </c>
      <c r="F83" s="864" t="e">
        <f>+F78/H78*100</f>
        <v>#DIV/0!</v>
      </c>
      <c r="G83" s="864" t="e">
        <f>+G78/H78*100</f>
        <v>#DIV/0!</v>
      </c>
      <c r="H83" s="485" t="e">
        <f>SUM(F83:G83)</f>
        <v>#DIV/0!</v>
      </c>
      <c r="I83" s="864" t="e">
        <f>+I78/K78*100</f>
        <v>#DIV/0!</v>
      </c>
      <c r="J83" s="864" t="e">
        <f>+J78/K78*100</f>
        <v>#DIV/0!</v>
      </c>
      <c r="K83" s="433" t="e">
        <f>SUM(I83:J83)</f>
        <v>#DIV/0!</v>
      </c>
      <c r="L83" s="244"/>
      <c r="M83" s="244"/>
      <c r="N83" s="244"/>
    </row>
    <row r="84" spans="1:14" ht="14.25" thickTop="1" thickBot="1" x14ac:dyDescent="0.25">
      <c r="A84" s="244"/>
      <c r="B84" s="484" t="s">
        <v>915</v>
      </c>
      <c r="C84" s="866">
        <f>+C79/E79*100</f>
        <v>64.625850340136054</v>
      </c>
      <c r="D84" s="866">
        <f>+D79/E79*100</f>
        <v>35.374149659863946</v>
      </c>
      <c r="E84" s="486">
        <f>SUM(C84:D84)</f>
        <v>100</v>
      </c>
      <c r="F84" s="866">
        <f>+F79/H79*100</f>
        <v>63.568773234200748</v>
      </c>
      <c r="G84" s="866">
        <f>+G79/H79*100</f>
        <v>36.431226765799259</v>
      </c>
      <c r="H84" s="486">
        <f>SUM(F84:G84)</f>
        <v>100</v>
      </c>
      <c r="I84" s="866">
        <f>+I79/K79*100</f>
        <v>63.942307692307686</v>
      </c>
      <c r="J84" s="866">
        <f>+J79/K79*100</f>
        <v>36.057692307692307</v>
      </c>
      <c r="K84" s="486">
        <f>SUM(I84:J84)</f>
        <v>100</v>
      </c>
      <c r="L84" s="244"/>
      <c r="M84" s="244"/>
      <c r="N84" s="244"/>
    </row>
    <row r="85" spans="1:14" ht="13.5" thickTop="1" x14ac:dyDescent="0.2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</row>
    <row r="86" spans="1:14" x14ac:dyDescent="0.2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</row>
    <row r="87" spans="1:14" s="165" customFormat="1" x14ac:dyDescent="0.2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</row>
    <row r="88" spans="1:14" s="165" customFormat="1" x14ac:dyDescent="0.2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</row>
    <row r="89" spans="1:14" s="165" customFormat="1" x14ac:dyDescent="0.2">
      <c r="A89" s="244"/>
      <c r="B89" s="620" t="s">
        <v>874</v>
      </c>
      <c r="C89" s="620" t="s">
        <v>1</v>
      </c>
      <c r="D89" s="620" t="s">
        <v>1</v>
      </c>
      <c r="E89" s="620" t="s">
        <v>1</v>
      </c>
      <c r="F89" s="620" t="s">
        <v>1</v>
      </c>
      <c r="G89" s="620" t="s">
        <v>1</v>
      </c>
      <c r="H89" s="620" t="s">
        <v>1</v>
      </c>
      <c r="I89" s="620" t="s">
        <v>1</v>
      </c>
      <c r="J89" s="620" t="s">
        <v>1</v>
      </c>
      <c r="K89" s="620" t="s">
        <v>1</v>
      </c>
      <c r="L89" s="244"/>
      <c r="M89" s="244"/>
      <c r="N89" s="244"/>
    </row>
    <row r="90" spans="1:14" s="165" customFormat="1" ht="13.5" customHeight="1" thickBot="1" x14ac:dyDescent="0.25">
      <c r="A90" s="244"/>
      <c r="B90" s="620" t="s">
        <v>877</v>
      </c>
      <c r="C90" s="620" t="s">
        <v>1</v>
      </c>
      <c r="D90" s="620" t="s">
        <v>1</v>
      </c>
      <c r="E90" s="620" t="s">
        <v>1</v>
      </c>
      <c r="F90" s="620" t="s">
        <v>1</v>
      </c>
      <c r="G90" s="620" t="s">
        <v>1</v>
      </c>
      <c r="H90" s="620" t="s">
        <v>1</v>
      </c>
      <c r="I90" s="620" t="s">
        <v>1</v>
      </c>
      <c r="J90" s="620" t="s">
        <v>1</v>
      </c>
      <c r="K90" s="620" t="s">
        <v>1</v>
      </c>
      <c r="L90" s="244"/>
      <c r="M90" s="244"/>
      <c r="N90" s="244"/>
    </row>
    <row r="91" spans="1:14" s="165" customFormat="1" ht="14.25" customHeight="1" thickTop="1" thickBot="1" x14ac:dyDescent="0.25">
      <c r="A91" s="244"/>
      <c r="B91" s="593" t="s">
        <v>655</v>
      </c>
      <c r="C91" s="593" t="s">
        <v>1080</v>
      </c>
      <c r="D91" s="593" t="s">
        <v>1</v>
      </c>
      <c r="E91" s="593" t="s">
        <v>1</v>
      </c>
      <c r="F91" s="593" t="s">
        <v>1081</v>
      </c>
      <c r="G91" s="593" t="s">
        <v>1</v>
      </c>
      <c r="H91" s="593" t="s">
        <v>1</v>
      </c>
      <c r="I91" s="593" t="s">
        <v>195</v>
      </c>
      <c r="J91" s="593" t="s">
        <v>1</v>
      </c>
      <c r="K91" s="593" t="s">
        <v>1</v>
      </c>
      <c r="L91" s="244"/>
      <c r="M91" s="244"/>
      <c r="N91" s="244"/>
    </row>
    <row r="92" spans="1:14" s="165" customFormat="1" ht="14.25" thickTop="1" thickBot="1" x14ac:dyDescent="0.25">
      <c r="A92" s="244"/>
      <c r="B92" s="593" t="s">
        <v>1</v>
      </c>
      <c r="C92" s="385" t="s">
        <v>657</v>
      </c>
      <c r="D92" s="385" t="s">
        <v>658</v>
      </c>
      <c r="E92" s="385" t="s">
        <v>195</v>
      </c>
      <c r="F92" s="385" t="s">
        <v>657</v>
      </c>
      <c r="G92" s="385" t="s">
        <v>658</v>
      </c>
      <c r="H92" s="385" t="s">
        <v>195</v>
      </c>
      <c r="I92" s="385" t="s">
        <v>657</v>
      </c>
      <c r="J92" s="385" t="s">
        <v>658</v>
      </c>
      <c r="K92" s="385" t="s">
        <v>195</v>
      </c>
      <c r="L92" s="244"/>
      <c r="M92" s="244"/>
      <c r="N92" s="244"/>
    </row>
    <row r="93" spans="1:14" s="165" customFormat="1" ht="14.25" thickTop="1" thickBot="1" x14ac:dyDescent="0.25">
      <c r="A93" s="244"/>
      <c r="B93" s="593" t="s">
        <v>1</v>
      </c>
      <c r="C93" s="593" t="s">
        <v>659</v>
      </c>
      <c r="D93" s="593" t="s">
        <v>1</v>
      </c>
      <c r="E93" s="593" t="s">
        <v>1</v>
      </c>
      <c r="F93" s="593" t="s">
        <v>1</v>
      </c>
      <c r="G93" s="593" t="s">
        <v>1</v>
      </c>
      <c r="H93" s="593" t="s">
        <v>1</v>
      </c>
      <c r="I93" s="593" t="s">
        <v>1</v>
      </c>
      <c r="J93" s="593" t="s">
        <v>1</v>
      </c>
      <c r="K93" s="593" t="s">
        <v>1</v>
      </c>
      <c r="L93" s="244"/>
      <c r="M93" s="244"/>
      <c r="N93" s="244"/>
    </row>
    <row r="94" spans="1:14" s="165" customFormat="1" ht="12" customHeight="1" thickTop="1" x14ac:dyDescent="0.2">
      <c r="A94" s="244"/>
      <c r="B94" s="537" t="s">
        <v>1141</v>
      </c>
      <c r="C94" s="538">
        <v>143</v>
      </c>
      <c r="D94" s="538">
        <v>268</v>
      </c>
      <c r="E94" s="540">
        <f>+C94+D94</f>
        <v>411</v>
      </c>
      <c r="F94" s="539">
        <v>0</v>
      </c>
      <c r="G94" s="539">
        <v>0</v>
      </c>
      <c r="H94" s="425">
        <f>SUM(F94:G94)</f>
        <v>0</v>
      </c>
      <c r="I94" s="323">
        <f>+C94+F94</f>
        <v>143</v>
      </c>
      <c r="J94" s="323">
        <f>+D94+G94</f>
        <v>268</v>
      </c>
      <c r="K94" s="323">
        <f>+I94+J94</f>
        <v>411</v>
      </c>
      <c r="L94" s="244"/>
      <c r="M94" s="244"/>
      <c r="N94" s="244"/>
    </row>
    <row r="95" spans="1:14" s="165" customFormat="1" ht="12" customHeight="1" x14ac:dyDescent="0.2">
      <c r="A95" s="244"/>
      <c r="B95" s="475"/>
      <c r="C95" s="482"/>
      <c r="D95" s="482"/>
      <c r="E95" s="428">
        <f t="shared" ref="E95:E106" si="17">+C95+D95</f>
        <v>0</v>
      </c>
      <c r="F95" s="482"/>
      <c r="G95" s="482"/>
      <c r="H95" s="428">
        <f t="shared" ref="H95:H106" si="18">SUM(F95:G95)</f>
        <v>0</v>
      </c>
      <c r="I95" s="324">
        <f t="shared" ref="I95:I107" si="19">+C95+F95</f>
        <v>0</v>
      </c>
      <c r="J95" s="324">
        <f t="shared" ref="J95:J107" si="20">+D95+G95</f>
        <v>0</v>
      </c>
      <c r="K95" s="324">
        <f t="shared" ref="K95:K107" si="21">+I95+J95</f>
        <v>0</v>
      </c>
      <c r="L95" s="244"/>
      <c r="M95" s="244"/>
      <c r="N95" s="244"/>
    </row>
    <row r="96" spans="1:14" s="165" customFormat="1" ht="12" customHeight="1" x14ac:dyDescent="0.2">
      <c r="A96" s="244"/>
      <c r="B96" s="475"/>
      <c r="C96" s="482"/>
      <c r="D96" s="482"/>
      <c r="E96" s="428">
        <f t="shared" si="17"/>
        <v>0</v>
      </c>
      <c r="F96" s="482"/>
      <c r="G96" s="482"/>
      <c r="H96" s="428">
        <f t="shared" si="18"/>
        <v>0</v>
      </c>
      <c r="I96" s="324">
        <f t="shared" si="19"/>
        <v>0</v>
      </c>
      <c r="J96" s="324">
        <f t="shared" si="20"/>
        <v>0</v>
      </c>
      <c r="K96" s="324">
        <f t="shared" si="21"/>
        <v>0</v>
      </c>
      <c r="L96" s="244"/>
      <c r="M96" s="244"/>
      <c r="N96" s="244"/>
    </row>
    <row r="97" spans="1:14" s="165" customFormat="1" ht="12" customHeight="1" x14ac:dyDescent="0.2">
      <c r="A97" s="244"/>
      <c r="B97" s="475"/>
      <c r="C97" s="482"/>
      <c r="D97" s="482"/>
      <c r="E97" s="428">
        <f t="shared" si="17"/>
        <v>0</v>
      </c>
      <c r="F97" s="482"/>
      <c r="G97" s="482"/>
      <c r="H97" s="428">
        <f t="shared" si="18"/>
        <v>0</v>
      </c>
      <c r="I97" s="324">
        <f t="shared" si="19"/>
        <v>0</v>
      </c>
      <c r="J97" s="324">
        <f t="shared" si="20"/>
        <v>0</v>
      </c>
      <c r="K97" s="324">
        <f t="shared" si="21"/>
        <v>0</v>
      </c>
      <c r="L97" s="244"/>
      <c r="M97" s="244"/>
      <c r="N97" s="244"/>
    </row>
    <row r="98" spans="1:14" s="165" customFormat="1" ht="12" customHeight="1" x14ac:dyDescent="0.2">
      <c r="A98" s="244"/>
      <c r="B98" s="475"/>
      <c r="C98" s="482"/>
      <c r="D98" s="482"/>
      <c r="E98" s="428">
        <f t="shared" si="17"/>
        <v>0</v>
      </c>
      <c r="F98" s="482"/>
      <c r="G98" s="482"/>
      <c r="H98" s="428">
        <f t="shared" si="18"/>
        <v>0</v>
      </c>
      <c r="I98" s="324">
        <f t="shared" si="19"/>
        <v>0</v>
      </c>
      <c r="J98" s="324">
        <f t="shared" si="20"/>
        <v>0</v>
      </c>
      <c r="K98" s="324">
        <f t="shared" si="21"/>
        <v>0</v>
      </c>
      <c r="L98" s="244"/>
      <c r="M98" s="244"/>
      <c r="N98" s="244"/>
    </row>
    <row r="99" spans="1:14" s="165" customFormat="1" ht="12" customHeight="1" x14ac:dyDescent="0.2">
      <c r="A99" s="244"/>
      <c r="B99" s="475"/>
      <c r="C99" s="482"/>
      <c r="D99" s="482"/>
      <c r="E99" s="428">
        <f t="shared" si="17"/>
        <v>0</v>
      </c>
      <c r="F99" s="482"/>
      <c r="G99" s="482"/>
      <c r="H99" s="428">
        <f t="shared" si="18"/>
        <v>0</v>
      </c>
      <c r="I99" s="324">
        <f t="shared" si="19"/>
        <v>0</v>
      </c>
      <c r="J99" s="324">
        <f t="shared" si="20"/>
        <v>0</v>
      </c>
      <c r="K99" s="324">
        <f t="shared" si="21"/>
        <v>0</v>
      </c>
      <c r="L99" s="244"/>
      <c r="M99" s="244"/>
      <c r="N99" s="244"/>
    </row>
    <row r="100" spans="1:14" s="165" customFormat="1" ht="12" customHeight="1" x14ac:dyDescent="0.2">
      <c r="A100" s="244"/>
      <c r="B100" s="475"/>
      <c r="C100" s="482"/>
      <c r="D100" s="482"/>
      <c r="E100" s="428">
        <f t="shared" si="17"/>
        <v>0</v>
      </c>
      <c r="F100" s="482"/>
      <c r="G100" s="482"/>
      <c r="H100" s="428">
        <f t="shared" si="18"/>
        <v>0</v>
      </c>
      <c r="I100" s="324">
        <f t="shared" si="19"/>
        <v>0</v>
      </c>
      <c r="J100" s="324">
        <f t="shared" si="20"/>
        <v>0</v>
      </c>
      <c r="K100" s="324">
        <f t="shared" si="21"/>
        <v>0</v>
      </c>
      <c r="L100" s="244"/>
      <c r="M100" s="244"/>
      <c r="N100" s="244"/>
    </row>
    <row r="101" spans="1:14" s="165" customFormat="1" ht="12" customHeight="1" x14ac:dyDescent="0.2">
      <c r="A101" s="244"/>
      <c r="B101" s="475"/>
      <c r="C101" s="482"/>
      <c r="D101" s="482"/>
      <c r="E101" s="428">
        <f t="shared" si="17"/>
        <v>0</v>
      </c>
      <c r="F101" s="482"/>
      <c r="G101" s="482"/>
      <c r="H101" s="428">
        <f t="shared" si="18"/>
        <v>0</v>
      </c>
      <c r="I101" s="324">
        <f t="shared" si="19"/>
        <v>0</v>
      </c>
      <c r="J101" s="324">
        <f t="shared" si="20"/>
        <v>0</v>
      </c>
      <c r="K101" s="324">
        <f t="shared" si="21"/>
        <v>0</v>
      </c>
      <c r="L101" s="244"/>
      <c r="M101" s="244"/>
      <c r="N101" s="244"/>
    </row>
    <row r="102" spans="1:14" s="165" customFormat="1" ht="12" customHeight="1" x14ac:dyDescent="0.2">
      <c r="A102" s="244"/>
      <c r="B102" s="475"/>
      <c r="C102" s="482"/>
      <c r="D102" s="482"/>
      <c r="E102" s="428">
        <f t="shared" si="17"/>
        <v>0</v>
      </c>
      <c r="F102" s="482"/>
      <c r="G102" s="482"/>
      <c r="H102" s="428">
        <f t="shared" si="18"/>
        <v>0</v>
      </c>
      <c r="I102" s="324">
        <f t="shared" si="19"/>
        <v>0</v>
      </c>
      <c r="J102" s="324">
        <f t="shared" si="20"/>
        <v>0</v>
      </c>
      <c r="K102" s="324">
        <f t="shared" si="21"/>
        <v>0</v>
      </c>
      <c r="L102" s="244"/>
      <c r="M102" s="244"/>
      <c r="N102" s="244"/>
    </row>
    <row r="103" spans="1:14" s="165" customFormat="1" ht="12" customHeight="1" x14ac:dyDescent="0.2">
      <c r="A103" s="244"/>
      <c r="B103" s="475"/>
      <c r="C103" s="482"/>
      <c r="D103" s="482"/>
      <c r="E103" s="428">
        <f t="shared" si="17"/>
        <v>0</v>
      </c>
      <c r="F103" s="482"/>
      <c r="G103" s="482"/>
      <c r="H103" s="428">
        <f t="shared" si="18"/>
        <v>0</v>
      </c>
      <c r="I103" s="324">
        <f t="shared" si="19"/>
        <v>0</v>
      </c>
      <c r="J103" s="324">
        <f t="shared" si="20"/>
        <v>0</v>
      </c>
      <c r="K103" s="324">
        <f t="shared" si="21"/>
        <v>0</v>
      </c>
      <c r="L103" s="244"/>
      <c r="M103" s="244"/>
      <c r="N103" s="244"/>
    </row>
    <row r="104" spans="1:14" s="165" customFormat="1" ht="12" customHeight="1" x14ac:dyDescent="0.2">
      <c r="A104" s="244"/>
      <c r="B104" s="475"/>
      <c r="C104" s="482"/>
      <c r="D104" s="482"/>
      <c r="E104" s="428">
        <f t="shared" si="17"/>
        <v>0</v>
      </c>
      <c r="F104" s="482"/>
      <c r="G104" s="482"/>
      <c r="H104" s="428">
        <f t="shared" si="18"/>
        <v>0</v>
      </c>
      <c r="I104" s="324">
        <f t="shared" si="19"/>
        <v>0</v>
      </c>
      <c r="J104" s="324">
        <f t="shared" si="20"/>
        <v>0</v>
      </c>
      <c r="K104" s="324">
        <f t="shared" si="21"/>
        <v>0</v>
      </c>
      <c r="L104" s="244"/>
      <c r="M104" s="244"/>
      <c r="N104" s="244"/>
    </row>
    <row r="105" spans="1:14" s="165" customFormat="1" ht="12" customHeight="1" x14ac:dyDescent="0.2">
      <c r="A105" s="244"/>
      <c r="B105" s="475"/>
      <c r="C105" s="482"/>
      <c r="D105" s="482"/>
      <c r="E105" s="428">
        <f t="shared" si="17"/>
        <v>0</v>
      </c>
      <c r="F105" s="482"/>
      <c r="G105" s="482"/>
      <c r="H105" s="428">
        <f t="shared" si="18"/>
        <v>0</v>
      </c>
      <c r="I105" s="324">
        <f t="shared" si="19"/>
        <v>0</v>
      </c>
      <c r="J105" s="324">
        <f t="shared" si="20"/>
        <v>0</v>
      </c>
      <c r="K105" s="324">
        <f t="shared" si="21"/>
        <v>0</v>
      </c>
      <c r="L105" s="244"/>
      <c r="M105" s="244"/>
      <c r="N105" s="244"/>
    </row>
    <row r="106" spans="1:14" ht="12" customHeight="1" thickBot="1" x14ac:dyDescent="0.25">
      <c r="A106" s="244"/>
      <c r="B106" s="475"/>
      <c r="C106" s="482"/>
      <c r="D106" s="482"/>
      <c r="E106" s="478">
        <f t="shared" si="17"/>
        <v>0</v>
      </c>
      <c r="F106" s="483"/>
      <c r="G106" s="483"/>
      <c r="H106" s="478">
        <f t="shared" si="18"/>
        <v>0</v>
      </c>
      <c r="I106" s="325">
        <f t="shared" si="19"/>
        <v>0</v>
      </c>
      <c r="J106" s="325">
        <f t="shared" si="20"/>
        <v>0</v>
      </c>
      <c r="K106" s="325">
        <f t="shared" si="21"/>
        <v>0</v>
      </c>
      <c r="L106" s="244"/>
      <c r="M106" s="244"/>
      <c r="N106" s="244"/>
    </row>
    <row r="107" spans="1:14" ht="14.25" thickTop="1" thickBot="1" x14ac:dyDescent="0.25">
      <c r="A107" s="244"/>
      <c r="B107" s="404" t="s">
        <v>168</v>
      </c>
      <c r="C107" s="458">
        <f t="shared" ref="C107:H107" si="22">SUM(C94:C106)</f>
        <v>143</v>
      </c>
      <c r="D107" s="458">
        <f t="shared" si="22"/>
        <v>268</v>
      </c>
      <c r="E107" s="458">
        <f t="shared" si="22"/>
        <v>411</v>
      </c>
      <c r="F107" s="458">
        <f t="shared" si="22"/>
        <v>0</v>
      </c>
      <c r="G107" s="458">
        <f t="shared" si="22"/>
        <v>0</v>
      </c>
      <c r="H107" s="458">
        <f t="shared" si="22"/>
        <v>0</v>
      </c>
      <c r="I107" s="389">
        <f t="shared" si="19"/>
        <v>143</v>
      </c>
      <c r="J107" s="389">
        <f t="shared" si="20"/>
        <v>268</v>
      </c>
      <c r="K107" s="389">
        <f t="shared" si="21"/>
        <v>411</v>
      </c>
      <c r="L107" s="244"/>
      <c r="M107" s="244"/>
      <c r="N107" s="244"/>
    </row>
    <row r="108" spans="1:14" s="165" customFormat="1" ht="24.75" customHeight="1" thickTop="1" x14ac:dyDescent="0.2">
      <c r="A108" s="244"/>
      <c r="B108" s="614"/>
      <c r="C108" s="614"/>
      <c r="D108" s="614"/>
      <c r="E108" s="614"/>
      <c r="F108" s="614"/>
      <c r="G108" s="614"/>
      <c r="H108" s="614"/>
      <c r="I108" s="614"/>
      <c r="J108" s="614"/>
      <c r="K108" s="614"/>
      <c r="L108" s="244"/>
      <c r="M108" s="244"/>
      <c r="N108" s="244"/>
    </row>
    <row r="109" spans="1:14" s="165" customFormat="1" hidden="1" x14ac:dyDescent="0.2">
      <c r="A109" s="244"/>
      <c r="B109" s="166"/>
      <c r="C109" s="198"/>
      <c r="D109" s="198"/>
      <c r="E109" s="198"/>
      <c r="F109" s="198"/>
      <c r="G109" s="198"/>
      <c r="H109" s="198"/>
      <c r="I109" s="198"/>
      <c r="J109" s="198"/>
      <c r="K109" s="198"/>
      <c r="L109" s="244"/>
      <c r="M109" s="244"/>
      <c r="N109" s="244"/>
    </row>
    <row r="110" spans="1:14" s="165" customFormat="1" ht="13.5" hidden="1" thickBot="1" x14ac:dyDescent="0.25">
      <c r="A110" s="244"/>
      <c r="B110" s="166"/>
      <c r="C110" s="198"/>
      <c r="D110" s="198"/>
      <c r="E110" s="198"/>
      <c r="F110" s="198"/>
      <c r="G110" s="198"/>
      <c r="H110" s="198"/>
      <c r="I110" s="198"/>
      <c r="J110" s="198"/>
      <c r="K110" s="198"/>
      <c r="L110" s="244"/>
      <c r="M110" s="244"/>
      <c r="N110" s="244"/>
    </row>
    <row r="111" spans="1:14" s="165" customFormat="1" hidden="1" x14ac:dyDescent="0.2">
      <c r="A111" s="244"/>
      <c r="B111" s="620" t="s">
        <v>1087</v>
      </c>
      <c r="C111" s="620" t="s">
        <v>1</v>
      </c>
      <c r="D111" s="620" t="s">
        <v>1</v>
      </c>
      <c r="E111" s="620" t="s">
        <v>1</v>
      </c>
      <c r="F111" s="620" t="s">
        <v>1</v>
      </c>
      <c r="G111" s="620" t="s">
        <v>1</v>
      </c>
      <c r="H111" s="620" t="s">
        <v>1</v>
      </c>
      <c r="I111" s="620" t="s">
        <v>1</v>
      </c>
      <c r="J111" s="620" t="s">
        <v>1</v>
      </c>
      <c r="K111" s="620" t="s">
        <v>1</v>
      </c>
      <c r="L111" s="244"/>
      <c r="M111" s="244"/>
      <c r="N111" s="244"/>
    </row>
    <row r="112" spans="1:14" s="165" customFormat="1" ht="13.5" hidden="1" customHeight="1" thickBot="1" x14ac:dyDescent="0.25">
      <c r="A112" s="244"/>
      <c r="B112" s="620" t="s">
        <v>959</v>
      </c>
      <c r="C112" s="620" t="s">
        <v>1</v>
      </c>
      <c r="D112" s="620" t="s">
        <v>1</v>
      </c>
      <c r="E112" s="620" t="s">
        <v>1</v>
      </c>
      <c r="F112" s="620" t="s">
        <v>1</v>
      </c>
      <c r="G112" s="620" t="s">
        <v>1</v>
      </c>
      <c r="H112" s="620" t="s">
        <v>1</v>
      </c>
      <c r="I112" s="620" t="s">
        <v>1</v>
      </c>
      <c r="J112" s="620" t="s">
        <v>1</v>
      </c>
      <c r="K112" s="620" t="s">
        <v>1</v>
      </c>
      <c r="L112" s="244"/>
      <c r="M112" s="244"/>
      <c r="N112" s="244"/>
    </row>
    <row r="113" spans="1:14" s="165" customFormat="1" ht="14.25" hidden="1" customHeight="1" thickTop="1" thickBot="1" x14ac:dyDescent="0.25">
      <c r="A113" s="244"/>
      <c r="B113" s="593" t="s">
        <v>655</v>
      </c>
      <c r="C113" s="593" t="s">
        <v>1080</v>
      </c>
      <c r="D113" s="593" t="s">
        <v>1</v>
      </c>
      <c r="E113" s="593" t="s">
        <v>1</v>
      </c>
      <c r="F113" s="593" t="s">
        <v>833</v>
      </c>
      <c r="G113" s="593" t="s">
        <v>1</v>
      </c>
      <c r="H113" s="593" t="s">
        <v>1</v>
      </c>
      <c r="I113" s="593" t="s">
        <v>195</v>
      </c>
      <c r="J113" s="593" t="s">
        <v>1</v>
      </c>
      <c r="K113" s="593" t="s">
        <v>1</v>
      </c>
      <c r="L113" s="244"/>
      <c r="M113" s="244"/>
      <c r="N113" s="244"/>
    </row>
    <row r="114" spans="1:14" s="165" customFormat="1" ht="14.25" hidden="1" thickTop="1" thickBot="1" x14ac:dyDescent="0.25">
      <c r="A114" s="244"/>
      <c r="B114" s="593" t="s">
        <v>1</v>
      </c>
      <c r="C114" s="385" t="s">
        <v>657</v>
      </c>
      <c r="D114" s="385" t="s">
        <v>658</v>
      </c>
      <c r="E114" s="385" t="s">
        <v>195</v>
      </c>
      <c r="F114" s="385" t="s">
        <v>657</v>
      </c>
      <c r="G114" s="385" t="s">
        <v>658</v>
      </c>
      <c r="H114" s="385" t="s">
        <v>195</v>
      </c>
      <c r="I114" s="385" t="s">
        <v>657</v>
      </c>
      <c r="J114" s="385" t="s">
        <v>658</v>
      </c>
      <c r="K114" s="385" t="s">
        <v>195</v>
      </c>
      <c r="L114" s="244"/>
      <c r="M114" s="244"/>
      <c r="N114" s="244"/>
    </row>
    <row r="115" spans="1:14" s="165" customFormat="1" ht="14.25" hidden="1" thickTop="1" thickBot="1" x14ac:dyDescent="0.25">
      <c r="A115" s="244"/>
      <c r="B115" s="593" t="s">
        <v>1</v>
      </c>
      <c r="C115" s="593" t="s">
        <v>659</v>
      </c>
      <c r="D115" s="593" t="s">
        <v>1</v>
      </c>
      <c r="E115" s="593" t="s">
        <v>1</v>
      </c>
      <c r="F115" s="593" t="s">
        <v>1</v>
      </c>
      <c r="G115" s="593" t="s">
        <v>1</v>
      </c>
      <c r="H115" s="593" t="s">
        <v>1</v>
      </c>
      <c r="I115" s="593" t="s">
        <v>1</v>
      </c>
      <c r="J115" s="593" t="s">
        <v>1</v>
      </c>
      <c r="K115" s="593" t="s">
        <v>1</v>
      </c>
      <c r="L115" s="244"/>
      <c r="M115" s="244"/>
      <c r="N115" s="244"/>
    </row>
    <row r="116" spans="1:14" s="165" customFormat="1" ht="12" hidden="1" customHeight="1" thickTop="1" x14ac:dyDescent="0.2">
      <c r="A116" s="244"/>
      <c r="B116" s="475" t="s">
        <v>66</v>
      </c>
      <c r="C116" s="482"/>
      <c r="D116" s="482"/>
      <c r="E116" s="425">
        <f>+C116+D116</f>
        <v>0</v>
      </c>
      <c r="F116" s="480"/>
      <c r="G116" s="480"/>
      <c r="H116" s="425">
        <f>SUM(F116:G116)</f>
        <v>0</v>
      </c>
      <c r="I116" s="323">
        <f>+C116+F116</f>
        <v>0</v>
      </c>
      <c r="J116" s="323">
        <f>+D116+G116</f>
        <v>0</v>
      </c>
      <c r="K116" s="323">
        <f>+I116+J116</f>
        <v>0</v>
      </c>
      <c r="L116" s="244"/>
      <c r="M116" s="244"/>
      <c r="N116" s="244"/>
    </row>
    <row r="117" spans="1:14" s="165" customFormat="1" ht="12" hidden="1" customHeight="1" x14ac:dyDescent="0.2">
      <c r="A117" s="244"/>
      <c r="B117" s="475" t="s">
        <v>67</v>
      </c>
      <c r="C117" s="482"/>
      <c r="D117" s="482"/>
      <c r="E117" s="428">
        <f t="shared" ref="E117:E128" si="23">+C117+D117</f>
        <v>0</v>
      </c>
      <c r="F117" s="482"/>
      <c r="G117" s="482"/>
      <c r="H117" s="428">
        <f t="shared" ref="H117:H128" si="24">SUM(F117:G117)</f>
        <v>0</v>
      </c>
      <c r="I117" s="324">
        <f t="shared" ref="I117:I129" si="25">+C117+F117</f>
        <v>0</v>
      </c>
      <c r="J117" s="324">
        <f t="shared" ref="J117:J129" si="26">+D117+G117</f>
        <v>0</v>
      </c>
      <c r="K117" s="324">
        <f t="shared" ref="K117:K129" si="27">+I117+J117</f>
        <v>0</v>
      </c>
      <c r="L117" s="244"/>
      <c r="M117" s="244"/>
      <c r="N117" s="244"/>
    </row>
    <row r="118" spans="1:14" s="165" customFormat="1" ht="12" hidden="1" customHeight="1" x14ac:dyDescent="0.2">
      <c r="A118" s="244"/>
      <c r="B118" s="475" t="s">
        <v>69</v>
      </c>
      <c r="C118" s="482"/>
      <c r="D118" s="482"/>
      <c r="E118" s="428">
        <f t="shared" si="23"/>
        <v>0</v>
      </c>
      <c r="F118" s="482"/>
      <c r="G118" s="482"/>
      <c r="H118" s="428">
        <f t="shared" si="24"/>
        <v>0</v>
      </c>
      <c r="I118" s="324">
        <f t="shared" si="25"/>
        <v>0</v>
      </c>
      <c r="J118" s="324">
        <f t="shared" si="26"/>
        <v>0</v>
      </c>
      <c r="K118" s="324">
        <f t="shared" si="27"/>
        <v>0</v>
      </c>
      <c r="L118" s="244"/>
      <c r="M118" s="244"/>
      <c r="N118" s="244"/>
    </row>
    <row r="119" spans="1:14" s="165" customFormat="1" ht="12" hidden="1" customHeight="1" x14ac:dyDescent="0.2">
      <c r="A119" s="244"/>
      <c r="B119" s="475" t="s">
        <v>70</v>
      </c>
      <c r="C119" s="482"/>
      <c r="D119" s="482"/>
      <c r="E119" s="428">
        <f t="shared" si="23"/>
        <v>0</v>
      </c>
      <c r="F119" s="482"/>
      <c r="G119" s="482"/>
      <c r="H119" s="428">
        <f t="shared" si="24"/>
        <v>0</v>
      </c>
      <c r="I119" s="324">
        <f t="shared" si="25"/>
        <v>0</v>
      </c>
      <c r="J119" s="324">
        <f t="shared" si="26"/>
        <v>0</v>
      </c>
      <c r="K119" s="324">
        <f t="shared" si="27"/>
        <v>0</v>
      </c>
      <c r="L119" s="244"/>
      <c r="M119" s="244"/>
      <c r="N119" s="244"/>
    </row>
    <row r="120" spans="1:14" s="165" customFormat="1" ht="12" hidden="1" customHeight="1" x14ac:dyDescent="0.2">
      <c r="A120" s="244"/>
      <c r="B120" s="475" t="s">
        <v>71</v>
      </c>
      <c r="C120" s="482"/>
      <c r="D120" s="482"/>
      <c r="E120" s="428">
        <f t="shared" si="23"/>
        <v>0</v>
      </c>
      <c r="F120" s="482"/>
      <c r="G120" s="482"/>
      <c r="H120" s="428">
        <f t="shared" si="24"/>
        <v>0</v>
      </c>
      <c r="I120" s="324">
        <f t="shared" si="25"/>
        <v>0</v>
      </c>
      <c r="J120" s="324">
        <f t="shared" si="26"/>
        <v>0</v>
      </c>
      <c r="K120" s="324">
        <f t="shared" si="27"/>
        <v>0</v>
      </c>
      <c r="L120" s="244"/>
      <c r="M120" s="244"/>
      <c r="N120" s="244"/>
    </row>
    <row r="121" spans="1:14" s="165" customFormat="1" ht="12" hidden="1" customHeight="1" x14ac:dyDescent="0.2">
      <c r="A121" s="244"/>
      <c r="B121" s="475" t="s">
        <v>72</v>
      </c>
      <c r="C121" s="482"/>
      <c r="D121" s="482"/>
      <c r="E121" s="428">
        <f t="shared" si="23"/>
        <v>0</v>
      </c>
      <c r="F121" s="482"/>
      <c r="G121" s="482"/>
      <c r="H121" s="428">
        <f t="shared" si="24"/>
        <v>0</v>
      </c>
      <c r="I121" s="324">
        <f t="shared" si="25"/>
        <v>0</v>
      </c>
      <c r="J121" s="324">
        <f t="shared" si="26"/>
        <v>0</v>
      </c>
      <c r="K121" s="324">
        <f t="shared" si="27"/>
        <v>0</v>
      </c>
      <c r="L121" s="244"/>
      <c r="M121" s="244"/>
      <c r="N121" s="244"/>
    </row>
    <row r="122" spans="1:14" s="165" customFormat="1" ht="12" hidden="1" customHeight="1" x14ac:dyDescent="0.2">
      <c r="A122" s="244"/>
      <c r="B122" s="475" t="s">
        <v>73</v>
      </c>
      <c r="C122" s="482"/>
      <c r="D122" s="482"/>
      <c r="E122" s="428">
        <f t="shared" si="23"/>
        <v>0</v>
      </c>
      <c r="F122" s="482"/>
      <c r="G122" s="482"/>
      <c r="H122" s="428">
        <f t="shared" si="24"/>
        <v>0</v>
      </c>
      <c r="I122" s="324">
        <f t="shared" si="25"/>
        <v>0</v>
      </c>
      <c r="J122" s="324">
        <f t="shared" si="26"/>
        <v>0</v>
      </c>
      <c r="K122" s="324">
        <f t="shared" si="27"/>
        <v>0</v>
      </c>
      <c r="L122" s="244"/>
      <c r="M122" s="244"/>
      <c r="N122" s="244"/>
    </row>
    <row r="123" spans="1:14" s="165" customFormat="1" ht="12" hidden="1" customHeight="1" x14ac:dyDescent="0.2">
      <c r="A123" s="244"/>
      <c r="B123" s="475" t="s">
        <v>74</v>
      </c>
      <c r="C123" s="482"/>
      <c r="D123" s="482"/>
      <c r="E123" s="428">
        <f t="shared" si="23"/>
        <v>0</v>
      </c>
      <c r="F123" s="482"/>
      <c r="G123" s="482"/>
      <c r="H123" s="428">
        <f t="shared" si="24"/>
        <v>0</v>
      </c>
      <c r="I123" s="324">
        <f t="shared" si="25"/>
        <v>0</v>
      </c>
      <c r="J123" s="324">
        <f t="shared" si="26"/>
        <v>0</v>
      </c>
      <c r="K123" s="324">
        <f t="shared" si="27"/>
        <v>0</v>
      </c>
      <c r="L123" s="244"/>
      <c r="M123" s="244"/>
      <c r="N123" s="244"/>
    </row>
    <row r="124" spans="1:14" s="165" customFormat="1" ht="12" hidden="1" customHeight="1" x14ac:dyDescent="0.2">
      <c r="A124" s="244"/>
      <c r="B124" s="475" t="s">
        <v>75</v>
      </c>
      <c r="C124" s="482"/>
      <c r="D124" s="482"/>
      <c r="E124" s="428">
        <f t="shared" si="23"/>
        <v>0</v>
      </c>
      <c r="F124" s="482"/>
      <c r="G124" s="482"/>
      <c r="H124" s="428">
        <f t="shared" si="24"/>
        <v>0</v>
      </c>
      <c r="I124" s="324">
        <f t="shared" si="25"/>
        <v>0</v>
      </c>
      <c r="J124" s="324">
        <f t="shared" si="26"/>
        <v>0</v>
      </c>
      <c r="K124" s="324">
        <f t="shared" si="27"/>
        <v>0</v>
      </c>
      <c r="L124" s="244"/>
      <c r="M124" s="244"/>
      <c r="N124" s="244"/>
    </row>
    <row r="125" spans="1:14" s="165" customFormat="1" ht="12" hidden="1" customHeight="1" x14ac:dyDescent="0.2">
      <c r="A125" s="244"/>
      <c r="B125" s="475" t="s">
        <v>76</v>
      </c>
      <c r="C125" s="482"/>
      <c r="D125" s="482"/>
      <c r="E125" s="428">
        <f t="shared" si="23"/>
        <v>0</v>
      </c>
      <c r="F125" s="482"/>
      <c r="G125" s="482"/>
      <c r="H125" s="428">
        <f t="shared" si="24"/>
        <v>0</v>
      </c>
      <c r="I125" s="324">
        <f t="shared" si="25"/>
        <v>0</v>
      </c>
      <c r="J125" s="324">
        <f t="shared" si="26"/>
        <v>0</v>
      </c>
      <c r="K125" s="324">
        <f t="shared" si="27"/>
        <v>0</v>
      </c>
      <c r="L125" s="244"/>
      <c r="M125" s="244"/>
      <c r="N125" s="244"/>
    </row>
    <row r="126" spans="1:14" s="165" customFormat="1" ht="12" hidden="1" customHeight="1" x14ac:dyDescent="0.2">
      <c r="A126" s="244"/>
      <c r="B126" s="475" t="s">
        <v>77</v>
      </c>
      <c r="C126" s="482"/>
      <c r="D126" s="482"/>
      <c r="E126" s="428">
        <f t="shared" si="23"/>
        <v>0</v>
      </c>
      <c r="F126" s="482"/>
      <c r="G126" s="482"/>
      <c r="H126" s="428">
        <f t="shared" si="24"/>
        <v>0</v>
      </c>
      <c r="I126" s="324">
        <f t="shared" si="25"/>
        <v>0</v>
      </c>
      <c r="J126" s="324">
        <f t="shared" si="26"/>
        <v>0</v>
      </c>
      <c r="K126" s="324">
        <f t="shared" si="27"/>
        <v>0</v>
      </c>
      <c r="L126" s="244"/>
      <c r="M126" s="244"/>
      <c r="N126" s="244"/>
    </row>
    <row r="127" spans="1:14" s="165" customFormat="1" hidden="1" x14ac:dyDescent="0.2">
      <c r="A127" s="244"/>
      <c r="B127" s="475" t="s">
        <v>78</v>
      </c>
      <c r="C127" s="482"/>
      <c r="D127" s="482"/>
      <c r="E127" s="428">
        <f t="shared" si="23"/>
        <v>0</v>
      </c>
      <c r="F127" s="482"/>
      <c r="G127" s="482"/>
      <c r="H127" s="428">
        <f t="shared" si="24"/>
        <v>0</v>
      </c>
      <c r="I127" s="324">
        <f t="shared" si="25"/>
        <v>0</v>
      </c>
      <c r="J127" s="324">
        <f t="shared" si="26"/>
        <v>0</v>
      </c>
      <c r="K127" s="324">
        <f t="shared" si="27"/>
        <v>0</v>
      </c>
      <c r="L127" s="244"/>
      <c r="M127" s="244"/>
      <c r="N127" s="244"/>
    </row>
    <row r="128" spans="1:14" s="165" customFormat="1" ht="13.5" hidden="1" thickBot="1" x14ac:dyDescent="0.25">
      <c r="A128" s="244"/>
      <c r="B128" s="475" t="s">
        <v>79</v>
      </c>
      <c r="C128" s="482">
        <v>10</v>
      </c>
      <c r="D128" s="482">
        <v>10</v>
      </c>
      <c r="E128" s="478">
        <f t="shared" si="23"/>
        <v>20</v>
      </c>
      <c r="F128" s="483">
        <v>10</v>
      </c>
      <c r="G128" s="483">
        <v>10</v>
      </c>
      <c r="H128" s="478">
        <f t="shared" si="24"/>
        <v>20</v>
      </c>
      <c r="I128" s="325">
        <f t="shared" si="25"/>
        <v>20</v>
      </c>
      <c r="J128" s="325">
        <f t="shared" si="26"/>
        <v>20</v>
      </c>
      <c r="K128" s="325">
        <f t="shared" si="27"/>
        <v>40</v>
      </c>
      <c r="L128" s="244"/>
      <c r="M128" s="244"/>
      <c r="N128" s="244"/>
    </row>
    <row r="129" spans="1:14" s="165" customFormat="1" ht="14.25" hidden="1" thickTop="1" thickBot="1" x14ac:dyDescent="0.25">
      <c r="A129" s="244"/>
      <c r="B129" s="404" t="s">
        <v>168</v>
      </c>
      <c r="C129" s="458">
        <f t="shared" ref="C129:H129" si="28">SUM(C116:C128)</f>
        <v>10</v>
      </c>
      <c r="D129" s="458">
        <f t="shared" si="28"/>
        <v>10</v>
      </c>
      <c r="E129" s="458">
        <f t="shared" si="28"/>
        <v>20</v>
      </c>
      <c r="F129" s="458">
        <f t="shared" si="28"/>
        <v>10</v>
      </c>
      <c r="G129" s="458">
        <f t="shared" si="28"/>
        <v>10</v>
      </c>
      <c r="H129" s="458">
        <f t="shared" si="28"/>
        <v>20</v>
      </c>
      <c r="I129" s="389">
        <f t="shared" si="25"/>
        <v>20</v>
      </c>
      <c r="J129" s="389">
        <f t="shared" si="26"/>
        <v>20</v>
      </c>
      <c r="K129" s="389">
        <f t="shared" si="27"/>
        <v>40</v>
      </c>
      <c r="L129" s="244"/>
      <c r="M129" s="244"/>
      <c r="N129" s="244"/>
    </row>
    <row r="130" spans="1:14" s="165" customFormat="1" ht="24.75" hidden="1" customHeight="1" thickTop="1" x14ac:dyDescent="0.2">
      <c r="A130" s="244"/>
      <c r="B130" s="614"/>
      <c r="C130" s="614"/>
      <c r="D130" s="614"/>
      <c r="E130" s="614"/>
      <c r="F130" s="614"/>
      <c r="G130" s="614"/>
      <c r="H130" s="614"/>
      <c r="I130" s="614"/>
      <c r="J130" s="614"/>
      <c r="K130" s="614"/>
      <c r="L130" s="244"/>
      <c r="M130" s="244"/>
      <c r="N130" s="244"/>
    </row>
    <row r="131" spans="1:14" s="388" customFormat="1" ht="12" customHeight="1" x14ac:dyDescent="0.2">
      <c r="A131" s="244"/>
      <c r="B131" s="513"/>
      <c r="C131" s="513"/>
      <c r="D131" s="513"/>
      <c r="E131" s="513"/>
      <c r="F131" s="513"/>
      <c r="G131" s="513"/>
      <c r="H131" s="513"/>
      <c r="I131" s="513"/>
      <c r="J131" s="513"/>
      <c r="K131" s="513"/>
      <c r="L131" s="244"/>
      <c r="M131" s="244"/>
      <c r="N131" s="244"/>
    </row>
    <row r="132" spans="1:14" s="388" customFormat="1" ht="12" customHeight="1" x14ac:dyDescent="0.2">
      <c r="A132" s="244"/>
      <c r="B132" s="166"/>
      <c r="C132" s="198"/>
      <c r="D132" s="198"/>
      <c r="E132" s="198"/>
      <c r="F132" s="198"/>
      <c r="G132" s="198"/>
      <c r="H132" s="198"/>
      <c r="I132" s="198"/>
      <c r="J132" s="198"/>
      <c r="K132" s="198"/>
      <c r="L132" s="244"/>
      <c r="M132" s="244"/>
      <c r="N132" s="244"/>
    </row>
    <row r="133" spans="1:14" s="388" customFormat="1" ht="12" customHeight="1" x14ac:dyDescent="0.2">
      <c r="A133" s="244"/>
      <c r="B133" s="620" t="s">
        <v>876</v>
      </c>
      <c r="C133" s="620" t="s">
        <v>1</v>
      </c>
      <c r="D133" s="620" t="s">
        <v>1</v>
      </c>
      <c r="E133" s="620" t="s">
        <v>1</v>
      </c>
      <c r="F133" s="620" t="s">
        <v>1</v>
      </c>
      <c r="G133" s="620" t="s">
        <v>1</v>
      </c>
      <c r="H133" s="620" t="s">
        <v>1</v>
      </c>
      <c r="I133" s="620" t="s">
        <v>1</v>
      </c>
      <c r="J133" s="620" t="s">
        <v>1</v>
      </c>
      <c r="K133" s="620" t="s">
        <v>1</v>
      </c>
      <c r="L133" s="244"/>
      <c r="M133" s="244"/>
      <c r="N133" s="244"/>
    </row>
    <row r="134" spans="1:14" s="388" customFormat="1" ht="12" customHeight="1" thickBot="1" x14ac:dyDescent="0.25">
      <c r="A134" s="244"/>
      <c r="B134" s="620" t="s">
        <v>1086</v>
      </c>
      <c r="C134" s="620" t="s">
        <v>1</v>
      </c>
      <c r="D134" s="620" t="s">
        <v>1</v>
      </c>
      <c r="E134" s="620" t="s">
        <v>1</v>
      </c>
      <c r="F134" s="620" t="s">
        <v>1</v>
      </c>
      <c r="G134" s="620" t="s">
        <v>1</v>
      </c>
      <c r="H134" s="620" t="s">
        <v>1</v>
      </c>
      <c r="I134" s="620" t="s">
        <v>1</v>
      </c>
      <c r="J134" s="620" t="s">
        <v>1</v>
      </c>
      <c r="K134" s="620" t="s">
        <v>1</v>
      </c>
      <c r="L134" s="244"/>
      <c r="M134" s="244"/>
      <c r="N134" s="244"/>
    </row>
    <row r="135" spans="1:14" s="388" customFormat="1" ht="12" customHeight="1" thickTop="1" thickBot="1" x14ac:dyDescent="0.25">
      <c r="A135" s="244"/>
      <c r="B135" s="593" t="s">
        <v>655</v>
      </c>
      <c r="C135" s="593" t="s">
        <v>1080</v>
      </c>
      <c r="D135" s="593" t="s">
        <v>1</v>
      </c>
      <c r="E135" s="593" t="s">
        <v>1</v>
      </c>
      <c r="F135" s="593" t="s">
        <v>833</v>
      </c>
      <c r="G135" s="593" t="s">
        <v>1</v>
      </c>
      <c r="H135" s="593" t="s">
        <v>1</v>
      </c>
      <c r="I135" s="593" t="s">
        <v>195</v>
      </c>
      <c r="J135" s="593" t="s">
        <v>1</v>
      </c>
      <c r="K135" s="593" t="s">
        <v>1</v>
      </c>
      <c r="L135" s="244"/>
      <c r="M135" s="244"/>
      <c r="N135" s="244"/>
    </row>
    <row r="136" spans="1:14" s="388" customFormat="1" ht="12" customHeight="1" thickTop="1" thickBot="1" x14ac:dyDescent="0.25">
      <c r="A136" s="244"/>
      <c r="B136" s="593" t="s">
        <v>1</v>
      </c>
      <c r="C136" s="385" t="s">
        <v>657</v>
      </c>
      <c r="D136" s="385" t="s">
        <v>658</v>
      </c>
      <c r="E136" s="385" t="s">
        <v>195</v>
      </c>
      <c r="F136" s="385" t="s">
        <v>657</v>
      </c>
      <c r="G136" s="385" t="s">
        <v>658</v>
      </c>
      <c r="H136" s="385" t="s">
        <v>195</v>
      </c>
      <c r="I136" s="385" t="s">
        <v>657</v>
      </c>
      <c r="J136" s="385" t="s">
        <v>658</v>
      </c>
      <c r="K136" s="385" t="s">
        <v>195</v>
      </c>
      <c r="L136" s="244"/>
      <c r="M136" s="244"/>
      <c r="N136" s="244"/>
    </row>
    <row r="137" spans="1:14" s="388" customFormat="1" ht="12" customHeight="1" thickTop="1" thickBot="1" x14ac:dyDescent="0.25">
      <c r="A137" s="244"/>
      <c r="B137" s="593" t="s">
        <v>1</v>
      </c>
      <c r="C137" s="593" t="s">
        <v>659</v>
      </c>
      <c r="D137" s="593" t="s">
        <v>1</v>
      </c>
      <c r="E137" s="593" t="s">
        <v>1</v>
      </c>
      <c r="F137" s="593" t="s">
        <v>1</v>
      </c>
      <c r="G137" s="593" t="s">
        <v>1</v>
      </c>
      <c r="H137" s="593" t="s">
        <v>1</v>
      </c>
      <c r="I137" s="593" t="s">
        <v>1</v>
      </c>
      <c r="J137" s="593" t="s">
        <v>1</v>
      </c>
      <c r="K137" s="593" t="s">
        <v>1</v>
      </c>
      <c r="L137" s="244"/>
      <c r="M137" s="244"/>
      <c r="N137" s="244"/>
    </row>
    <row r="138" spans="1:14" s="388" customFormat="1" ht="12" customHeight="1" thickTop="1" x14ac:dyDescent="0.2">
      <c r="A138" s="244"/>
      <c r="B138" s="537" t="s">
        <v>1142</v>
      </c>
      <c r="C138" s="538">
        <v>101</v>
      </c>
      <c r="D138" s="538">
        <v>74</v>
      </c>
      <c r="E138" s="540">
        <f>+C138+D138</f>
        <v>175</v>
      </c>
      <c r="F138" s="539">
        <v>0</v>
      </c>
      <c r="G138" s="539">
        <v>0</v>
      </c>
      <c r="H138" s="425">
        <f>SUM(F138:G138)</f>
        <v>0</v>
      </c>
      <c r="I138" s="323">
        <f>+C138+F138</f>
        <v>101</v>
      </c>
      <c r="J138" s="323">
        <f>+D138+G138</f>
        <v>74</v>
      </c>
      <c r="K138" s="323">
        <f>+I138+J138</f>
        <v>175</v>
      </c>
      <c r="L138" s="244"/>
      <c r="M138" s="244"/>
      <c r="N138" s="244"/>
    </row>
    <row r="139" spans="1:14" s="388" customFormat="1" ht="12" customHeight="1" x14ac:dyDescent="0.2">
      <c r="A139" s="244"/>
      <c r="B139" s="537" t="s">
        <v>1143</v>
      </c>
      <c r="C139" s="538">
        <v>115</v>
      </c>
      <c r="D139" s="538">
        <v>27</v>
      </c>
      <c r="E139" s="543">
        <f t="shared" ref="E139:E141" si="29">+C139+D139</f>
        <v>142</v>
      </c>
      <c r="F139" s="538">
        <v>0</v>
      </c>
      <c r="G139" s="538">
        <v>0</v>
      </c>
      <c r="H139" s="428">
        <f t="shared" ref="H139:H150" si="30">SUM(F139:G139)</f>
        <v>0</v>
      </c>
      <c r="I139" s="324">
        <f t="shared" ref="I139:I151" si="31">+C139+F139</f>
        <v>115</v>
      </c>
      <c r="J139" s="324">
        <f t="shared" ref="J139:J151" si="32">+D139+G139</f>
        <v>27</v>
      </c>
      <c r="K139" s="324">
        <f t="shared" ref="K139:K151" si="33">+I139+J139</f>
        <v>142</v>
      </c>
      <c r="L139" s="244"/>
      <c r="M139" s="244"/>
      <c r="N139" s="244"/>
    </row>
    <row r="140" spans="1:14" s="388" customFormat="1" ht="12" customHeight="1" x14ac:dyDescent="0.2">
      <c r="A140" s="244"/>
      <c r="B140" s="537" t="s">
        <v>1146</v>
      </c>
      <c r="C140" s="538">
        <v>50</v>
      </c>
      <c r="D140" s="538">
        <v>49</v>
      </c>
      <c r="E140" s="543">
        <f t="shared" si="29"/>
        <v>99</v>
      </c>
      <c r="F140" s="538">
        <v>0</v>
      </c>
      <c r="G140" s="538">
        <v>0</v>
      </c>
      <c r="H140" s="428">
        <f t="shared" si="30"/>
        <v>0</v>
      </c>
      <c r="I140" s="324">
        <f t="shared" si="31"/>
        <v>50</v>
      </c>
      <c r="J140" s="324">
        <f t="shared" si="32"/>
        <v>49</v>
      </c>
      <c r="K140" s="324">
        <f t="shared" si="33"/>
        <v>99</v>
      </c>
      <c r="L140" s="244"/>
      <c r="M140" s="244"/>
      <c r="N140" s="244"/>
    </row>
    <row r="141" spans="1:14" s="388" customFormat="1" ht="12" customHeight="1" x14ac:dyDescent="0.2">
      <c r="A141" s="244"/>
      <c r="B141" s="537" t="s">
        <v>1145</v>
      </c>
      <c r="C141" s="538">
        <v>0</v>
      </c>
      <c r="D141" s="538">
        <v>0</v>
      </c>
      <c r="E141" s="543">
        <f t="shared" si="29"/>
        <v>0</v>
      </c>
      <c r="F141" s="538">
        <v>0</v>
      </c>
      <c r="G141" s="538">
        <v>0</v>
      </c>
      <c r="H141" s="428">
        <f t="shared" si="30"/>
        <v>0</v>
      </c>
      <c r="I141" s="324">
        <f t="shared" si="31"/>
        <v>0</v>
      </c>
      <c r="J141" s="324">
        <f t="shared" si="32"/>
        <v>0</v>
      </c>
      <c r="K141" s="324">
        <f t="shared" si="33"/>
        <v>0</v>
      </c>
      <c r="L141" s="244"/>
      <c r="M141" s="244"/>
      <c r="N141" s="244"/>
    </row>
    <row r="142" spans="1:14" s="388" customFormat="1" ht="12" customHeight="1" x14ac:dyDescent="0.2">
      <c r="A142" s="244"/>
      <c r="B142" s="475"/>
      <c r="C142" s="482"/>
      <c r="D142" s="482"/>
      <c r="E142" s="428">
        <f t="shared" ref="E142:E150" si="34">+C142+D142</f>
        <v>0</v>
      </c>
      <c r="F142" s="482"/>
      <c r="G142" s="482"/>
      <c r="H142" s="428">
        <f t="shared" si="30"/>
        <v>0</v>
      </c>
      <c r="I142" s="324">
        <f t="shared" si="31"/>
        <v>0</v>
      </c>
      <c r="J142" s="324">
        <f t="shared" si="32"/>
        <v>0</v>
      </c>
      <c r="K142" s="324">
        <f t="shared" si="33"/>
        <v>0</v>
      </c>
      <c r="L142" s="244"/>
      <c r="M142" s="244"/>
      <c r="N142" s="244"/>
    </row>
    <row r="143" spans="1:14" s="388" customFormat="1" ht="12" customHeight="1" x14ac:dyDescent="0.2">
      <c r="A143" s="244"/>
      <c r="B143" s="475"/>
      <c r="C143" s="482"/>
      <c r="D143" s="482"/>
      <c r="E143" s="428">
        <f t="shared" si="34"/>
        <v>0</v>
      </c>
      <c r="F143" s="482"/>
      <c r="G143" s="482"/>
      <c r="H143" s="428">
        <f t="shared" si="30"/>
        <v>0</v>
      </c>
      <c r="I143" s="324">
        <f t="shared" si="31"/>
        <v>0</v>
      </c>
      <c r="J143" s="324">
        <f t="shared" si="32"/>
        <v>0</v>
      </c>
      <c r="K143" s="324">
        <f t="shared" si="33"/>
        <v>0</v>
      </c>
      <c r="L143" s="244"/>
      <c r="M143" s="244"/>
      <c r="N143" s="244"/>
    </row>
    <row r="144" spans="1:14" s="388" customFormat="1" ht="12" customHeight="1" x14ac:dyDescent="0.2">
      <c r="A144" s="244"/>
      <c r="B144" s="475"/>
      <c r="C144" s="482"/>
      <c r="D144" s="482"/>
      <c r="E144" s="428">
        <f t="shared" si="34"/>
        <v>0</v>
      </c>
      <c r="F144" s="482"/>
      <c r="G144" s="482"/>
      <c r="H144" s="428">
        <f t="shared" si="30"/>
        <v>0</v>
      </c>
      <c r="I144" s="324">
        <f t="shared" si="31"/>
        <v>0</v>
      </c>
      <c r="J144" s="324">
        <f t="shared" si="32"/>
        <v>0</v>
      </c>
      <c r="K144" s="324">
        <f t="shared" si="33"/>
        <v>0</v>
      </c>
      <c r="L144" s="244"/>
      <c r="M144" s="244"/>
      <c r="N144" s="244"/>
    </row>
    <row r="145" spans="1:14" s="165" customFormat="1" ht="12" customHeight="1" x14ac:dyDescent="0.2">
      <c r="A145" s="244"/>
      <c r="B145" s="475"/>
      <c r="C145" s="482"/>
      <c r="D145" s="482"/>
      <c r="E145" s="428">
        <f t="shared" si="34"/>
        <v>0</v>
      </c>
      <c r="F145" s="482"/>
      <c r="G145" s="482"/>
      <c r="H145" s="428">
        <f t="shared" si="30"/>
        <v>0</v>
      </c>
      <c r="I145" s="324">
        <f t="shared" si="31"/>
        <v>0</v>
      </c>
      <c r="J145" s="324">
        <f t="shared" si="32"/>
        <v>0</v>
      </c>
      <c r="K145" s="324">
        <f t="shared" si="33"/>
        <v>0</v>
      </c>
      <c r="L145" s="244"/>
      <c r="M145" s="244"/>
      <c r="N145" s="244"/>
    </row>
    <row r="146" spans="1:14" s="388" customFormat="1" ht="12" customHeight="1" x14ac:dyDescent="0.2">
      <c r="A146" s="244"/>
      <c r="B146" s="475"/>
      <c r="C146" s="482"/>
      <c r="D146" s="482"/>
      <c r="E146" s="428">
        <f t="shared" si="34"/>
        <v>0</v>
      </c>
      <c r="F146" s="482"/>
      <c r="G146" s="482"/>
      <c r="H146" s="428">
        <f t="shared" si="30"/>
        <v>0</v>
      </c>
      <c r="I146" s="324">
        <f t="shared" si="31"/>
        <v>0</v>
      </c>
      <c r="J146" s="324">
        <f t="shared" si="32"/>
        <v>0</v>
      </c>
      <c r="K146" s="324">
        <f t="shared" si="33"/>
        <v>0</v>
      </c>
      <c r="L146" s="244"/>
      <c r="M146" s="244"/>
      <c r="N146" s="244"/>
    </row>
    <row r="147" spans="1:14" s="388" customFormat="1" ht="12" customHeight="1" x14ac:dyDescent="0.2">
      <c r="A147" s="244"/>
      <c r="B147" s="475"/>
      <c r="C147" s="482"/>
      <c r="D147" s="482"/>
      <c r="E147" s="428">
        <f t="shared" si="34"/>
        <v>0</v>
      </c>
      <c r="F147" s="482"/>
      <c r="G147" s="482"/>
      <c r="H147" s="428">
        <f t="shared" si="30"/>
        <v>0</v>
      </c>
      <c r="I147" s="324">
        <f t="shared" si="31"/>
        <v>0</v>
      </c>
      <c r="J147" s="324">
        <f t="shared" si="32"/>
        <v>0</v>
      </c>
      <c r="K147" s="324">
        <f t="shared" si="33"/>
        <v>0</v>
      </c>
      <c r="L147" s="244"/>
      <c r="M147" s="244"/>
      <c r="N147" s="244"/>
    </row>
    <row r="148" spans="1:14" s="388" customFormat="1" ht="12" customHeight="1" x14ac:dyDescent="0.2">
      <c r="A148" s="244"/>
      <c r="B148" s="475"/>
      <c r="C148" s="482"/>
      <c r="D148" s="482"/>
      <c r="E148" s="428">
        <f t="shared" si="34"/>
        <v>0</v>
      </c>
      <c r="F148" s="482"/>
      <c r="G148" s="482"/>
      <c r="H148" s="428">
        <f t="shared" si="30"/>
        <v>0</v>
      </c>
      <c r="I148" s="324">
        <f t="shared" si="31"/>
        <v>0</v>
      </c>
      <c r="J148" s="324">
        <f t="shared" si="32"/>
        <v>0</v>
      </c>
      <c r="K148" s="324">
        <f t="shared" si="33"/>
        <v>0</v>
      </c>
      <c r="L148" s="244"/>
      <c r="M148" s="244"/>
      <c r="N148" s="244"/>
    </row>
    <row r="149" spans="1:14" s="165" customFormat="1" x14ac:dyDescent="0.2">
      <c r="A149" s="244"/>
      <c r="B149" s="475"/>
      <c r="C149" s="482"/>
      <c r="D149" s="482"/>
      <c r="E149" s="428">
        <f t="shared" si="34"/>
        <v>0</v>
      </c>
      <c r="F149" s="482"/>
      <c r="G149" s="482"/>
      <c r="H149" s="428">
        <f t="shared" si="30"/>
        <v>0</v>
      </c>
      <c r="I149" s="324">
        <f t="shared" si="31"/>
        <v>0</v>
      </c>
      <c r="J149" s="324">
        <f t="shared" si="32"/>
        <v>0</v>
      </c>
      <c r="K149" s="324">
        <f t="shared" si="33"/>
        <v>0</v>
      </c>
      <c r="L149" s="244"/>
      <c r="M149" s="244"/>
      <c r="N149" s="244"/>
    </row>
    <row r="150" spans="1:14" s="165" customFormat="1" ht="13.5" thickBot="1" x14ac:dyDescent="0.25">
      <c r="B150" s="475"/>
      <c r="C150" s="482">
        <v>10</v>
      </c>
      <c r="D150" s="482">
        <v>10</v>
      </c>
      <c r="E150" s="478">
        <f t="shared" si="34"/>
        <v>20</v>
      </c>
      <c r="F150" s="483">
        <v>10</v>
      </c>
      <c r="G150" s="483">
        <v>10</v>
      </c>
      <c r="H150" s="478">
        <f t="shared" si="30"/>
        <v>20</v>
      </c>
      <c r="I150" s="325">
        <f t="shared" si="31"/>
        <v>20</v>
      </c>
      <c r="J150" s="325">
        <f t="shared" si="32"/>
        <v>20</v>
      </c>
      <c r="K150" s="325">
        <f t="shared" si="33"/>
        <v>40</v>
      </c>
    </row>
    <row r="151" spans="1:14" s="165" customFormat="1" ht="14.25" thickTop="1" thickBot="1" x14ac:dyDescent="0.25">
      <c r="B151" s="404" t="s">
        <v>168</v>
      </c>
      <c r="C151" s="458">
        <f t="shared" ref="C151:H151" si="35">SUM(C138:C150)</f>
        <v>276</v>
      </c>
      <c r="D151" s="458">
        <f t="shared" si="35"/>
        <v>160</v>
      </c>
      <c r="E151" s="458">
        <f t="shared" si="35"/>
        <v>436</v>
      </c>
      <c r="F151" s="458">
        <f t="shared" si="35"/>
        <v>10</v>
      </c>
      <c r="G151" s="458">
        <f t="shared" si="35"/>
        <v>10</v>
      </c>
      <c r="H151" s="458">
        <f t="shared" si="35"/>
        <v>20</v>
      </c>
      <c r="I151" s="389">
        <f t="shared" si="31"/>
        <v>286</v>
      </c>
      <c r="J151" s="389">
        <f t="shared" si="32"/>
        <v>170</v>
      </c>
      <c r="K151" s="389">
        <f t="shared" si="33"/>
        <v>456</v>
      </c>
    </row>
    <row r="152" spans="1:14" ht="13.5" thickTop="1" x14ac:dyDescent="0.2"/>
    <row r="153" spans="1:14" ht="15.75" thickTop="1" x14ac:dyDescent="0.25">
      <c r="A153" s="370" t="s">
        <v>666</v>
      </c>
      <c r="B153" s="371"/>
      <c r="C153" s="371"/>
      <c r="D153" s="371"/>
      <c r="E153" s="371"/>
      <c r="F153" s="371"/>
    </row>
    <row r="154" spans="1:14" ht="15" x14ac:dyDescent="0.25">
      <c r="A154" s="793" t="s">
        <v>667</v>
      </c>
      <c r="B154" s="793" t="s">
        <v>1</v>
      </c>
      <c r="C154" s="793" t="s">
        <v>1</v>
      </c>
      <c r="D154" s="793" t="s">
        <v>1</v>
      </c>
      <c r="E154" s="793" t="s">
        <v>1</v>
      </c>
      <c r="F154" s="793" t="s">
        <v>1</v>
      </c>
    </row>
    <row r="156" spans="1:14" x14ac:dyDescent="0.2">
      <c r="B156" s="606" t="s">
        <v>668</v>
      </c>
      <c r="C156" s="606" t="s">
        <v>1</v>
      </c>
      <c r="D156" s="606" t="s">
        <v>1</v>
      </c>
      <c r="E156" s="606" t="s">
        <v>1</v>
      </c>
      <c r="F156" s="606" t="s">
        <v>1</v>
      </c>
      <c r="G156" s="606" t="s">
        <v>1</v>
      </c>
    </row>
    <row r="157" spans="1:14" x14ac:dyDescent="0.2">
      <c r="B157" s="10" t="s">
        <v>0</v>
      </c>
      <c r="C157" s="10" t="s">
        <v>90</v>
      </c>
      <c r="D157" s="10" t="s">
        <v>91</v>
      </c>
      <c r="E157" s="10" t="s">
        <v>92</v>
      </c>
      <c r="F157" s="10" t="s">
        <v>93</v>
      </c>
      <c r="G157" s="10" t="s">
        <v>94</v>
      </c>
    </row>
    <row r="158" spans="1:14" ht="95.1" customHeight="1" thickTop="1" thickBot="1" x14ac:dyDescent="0.25">
      <c r="B158" s="10" t="s">
        <v>669</v>
      </c>
      <c r="C158" s="10" t="s">
        <v>670</v>
      </c>
      <c r="D158" s="10" t="s">
        <v>671</v>
      </c>
      <c r="E158" s="10" t="s">
        <v>672</v>
      </c>
      <c r="F158" s="10" t="s">
        <v>673</v>
      </c>
      <c r="G158" s="10" t="s">
        <v>674</v>
      </c>
    </row>
    <row r="159" spans="1:14" ht="14.25" thickTop="1" thickBot="1" x14ac:dyDescent="0.25">
      <c r="B159" s="546">
        <v>2</v>
      </c>
      <c r="C159" s="548">
        <v>2</v>
      </c>
      <c r="D159" s="548">
        <v>9</v>
      </c>
      <c r="E159" s="548">
        <v>9</v>
      </c>
      <c r="F159" s="548">
        <v>4</v>
      </c>
      <c r="G159" s="546">
        <v>4</v>
      </c>
    </row>
    <row r="160" spans="1:14" ht="14.25" thickTop="1" thickBot="1" x14ac:dyDescent="0.25">
      <c r="B160" s="593" t="s">
        <v>684</v>
      </c>
      <c r="C160" s="593" t="s">
        <v>1</v>
      </c>
      <c r="D160" s="593" t="s">
        <v>685</v>
      </c>
      <c r="E160" s="593" t="s">
        <v>1</v>
      </c>
      <c r="F160" s="593" t="s">
        <v>686</v>
      </c>
      <c r="G160" s="593" t="s">
        <v>1</v>
      </c>
    </row>
    <row r="161" spans="1:15" x14ac:dyDescent="0.2">
      <c r="B161" s="677">
        <f>+B159/C159*100</f>
        <v>100</v>
      </c>
      <c r="C161" s="677" t="s">
        <v>1</v>
      </c>
      <c r="D161" s="677">
        <f>+D159/E159*100</f>
        <v>100</v>
      </c>
      <c r="E161" s="677" t="s">
        <v>1</v>
      </c>
      <c r="F161" s="677">
        <f>+F159/G159*100</f>
        <v>100</v>
      </c>
      <c r="G161" s="677" t="s">
        <v>1</v>
      </c>
    </row>
    <row r="164" spans="1:15" x14ac:dyDescent="0.2">
      <c r="B164" s="606" t="s">
        <v>675</v>
      </c>
      <c r="C164" s="606" t="s">
        <v>1</v>
      </c>
      <c r="D164" s="606" t="s">
        <v>1</v>
      </c>
      <c r="E164" s="606" t="s">
        <v>1</v>
      </c>
      <c r="F164" s="606" t="s">
        <v>1</v>
      </c>
      <c r="G164" s="606" t="s">
        <v>1</v>
      </c>
      <c r="H164" s="606" t="s">
        <v>1</v>
      </c>
      <c r="I164" s="606" t="s">
        <v>1</v>
      </c>
      <c r="J164" s="606" t="s">
        <v>1</v>
      </c>
    </row>
    <row r="165" spans="1:15" x14ac:dyDescent="0.2">
      <c r="B165" s="606" t="s">
        <v>676</v>
      </c>
      <c r="C165" s="606" t="s">
        <v>1</v>
      </c>
      <c r="D165" s="606" t="s">
        <v>1</v>
      </c>
      <c r="E165" s="606" t="s">
        <v>1</v>
      </c>
      <c r="F165" s="606" t="s">
        <v>1</v>
      </c>
      <c r="G165" s="606" t="s">
        <v>1</v>
      </c>
      <c r="H165" s="606" t="s">
        <v>1</v>
      </c>
      <c r="I165" s="606" t="s">
        <v>1</v>
      </c>
      <c r="J165" s="606" t="s">
        <v>1</v>
      </c>
    </row>
    <row r="166" spans="1:15" ht="66" customHeight="1" thickTop="1" thickBot="1" x14ac:dyDescent="0.25">
      <c r="B166" s="593" t="s">
        <v>677</v>
      </c>
      <c r="C166" s="593" t="s">
        <v>1</v>
      </c>
      <c r="D166" s="593" t="s">
        <v>678</v>
      </c>
      <c r="E166" s="593" t="s">
        <v>1</v>
      </c>
      <c r="F166" s="593" t="s">
        <v>679</v>
      </c>
      <c r="G166" s="593" t="s">
        <v>680</v>
      </c>
      <c r="H166" s="593" t="s">
        <v>1</v>
      </c>
      <c r="I166" s="593" t="s">
        <v>1</v>
      </c>
      <c r="J166" s="593" t="s">
        <v>1</v>
      </c>
    </row>
    <row r="167" spans="1:15" ht="33" customHeight="1" thickTop="1" x14ac:dyDescent="0.2">
      <c r="B167" s="854" t="s">
        <v>681</v>
      </c>
      <c r="C167" s="854" t="s">
        <v>1</v>
      </c>
      <c r="D167" s="859">
        <f>+B159</f>
        <v>2</v>
      </c>
      <c r="E167" s="860"/>
      <c r="F167" s="547">
        <v>100</v>
      </c>
      <c r="G167" s="791" t="s">
        <v>1149</v>
      </c>
      <c r="H167" s="791"/>
      <c r="I167" s="791"/>
      <c r="J167" s="791"/>
    </row>
    <row r="168" spans="1:15" ht="26.25" customHeight="1" x14ac:dyDescent="0.2">
      <c r="B168" s="853" t="s">
        <v>682</v>
      </c>
      <c r="C168" s="853" t="s">
        <v>1</v>
      </c>
      <c r="D168" s="861">
        <f>+D159</f>
        <v>9</v>
      </c>
      <c r="E168" s="862"/>
      <c r="F168" s="547">
        <v>200</v>
      </c>
      <c r="G168" s="731" t="s">
        <v>1150</v>
      </c>
      <c r="H168" s="731"/>
      <c r="I168" s="731"/>
      <c r="J168" s="731"/>
    </row>
    <row r="169" spans="1:15" ht="38.25" customHeight="1" thickBot="1" x14ac:dyDescent="0.25">
      <c r="B169" s="851" t="s">
        <v>683</v>
      </c>
      <c r="C169" s="851" t="s">
        <v>1</v>
      </c>
      <c r="D169" s="884">
        <f>+F159</f>
        <v>4</v>
      </c>
      <c r="E169" s="885"/>
      <c r="F169" s="547">
        <v>500</v>
      </c>
      <c r="G169" s="791" t="s">
        <v>1151</v>
      </c>
      <c r="H169" s="791"/>
      <c r="I169" s="791"/>
      <c r="J169" s="791"/>
    </row>
    <row r="170" spans="1:15" ht="14.25" thickTop="1" thickBot="1" x14ac:dyDescent="0.25">
      <c r="B170" s="593" t="s">
        <v>168</v>
      </c>
      <c r="C170" s="593" t="s">
        <v>1</v>
      </c>
      <c r="D170" s="886">
        <f>SUM(D167:E169)</f>
        <v>15</v>
      </c>
      <c r="E170" s="887"/>
      <c r="F170" s="31">
        <f>SUM(F167:F169)</f>
        <v>800</v>
      </c>
      <c r="G170" s="593" t="s">
        <v>20</v>
      </c>
      <c r="H170" s="593" t="s">
        <v>1</v>
      </c>
      <c r="I170" s="593" t="s">
        <v>1</v>
      </c>
      <c r="J170" s="593" t="s">
        <v>1</v>
      </c>
    </row>
    <row r="171" spans="1:15" ht="13.5" thickTop="1" x14ac:dyDescent="0.2"/>
    <row r="173" spans="1:15" ht="15" x14ac:dyDescent="0.25">
      <c r="A173" s="393" t="s">
        <v>687</v>
      </c>
      <c r="B173" s="244"/>
      <c r="C173" s="244"/>
      <c r="D173" s="487"/>
      <c r="E173" s="487"/>
      <c r="F173" s="487"/>
      <c r="G173" s="487"/>
      <c r="H173" s="487"/>
      <c r="I173" s="487"/>
      <c r="J173" s="487"/>
      <c r="K173" s="413"/>
      <c r="L173" s="244"/>
      <c r="M173" s="244"/>
      <c r="N173" s="244"/>
      <c r="O173" s="244"/>
    </row>
    <row r="174" spans="1:15" ht="15" x14ac:dyDescent="0.25">
      <c r="A174" s="879" t="s">
        <v>21</v>
      </c>
      <c r="B174" s="879" t="s">
        <v>1</v>
      </c>
      <c r="C174" s="879" t="s">
        <v>1</v>
      </c>
      <c r="D174" s="879" t="s">
        <v>1</v>
      </c>
      <c r="E174" s="879" t="s">
        <v>1</v>
      </c>
      <c r="F174" s="879" t="s">
        <v>1</v>
      </c>
      <c r="G174" s="244"/>
      <c r="H174" s="244"/>
      <c r="I174" s="244"/>
      <c r="J174" s="244"/>
      <c r="K174" s="244"/>
      <c r="L174" s="244"/>
      <c r="M174" s="244"/>
      <c r="N174" s="244"/>
      <c r="O174" s="244"/>
    </row>
    <row r="175" spans="1:15" x14ac:dyDescent="0.2">
      <c r="A175" s="244"/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</row>
    <row r="176" spans="1:15" x14ac:dyDescent="0.2">
      <c r="A176" s="244"/>
      <c r="B176" s="620" t="s">
        <v>688</v>
      </c>
      <c r="C176" s="620"/>
      <c r="D176" s="620"/>
      <c r="E176" s="620"/>
      <c r="F176" s="620"/>
      <c r="G176" s="620"/>
      <c r="H176" s="620"/>
      <c r="I176" s="620"/>
      <c r="J176" s="620"/>
      <c r="K176" s="620"/>
      <c r="L176" s="620"/>
      <c r="M176" s="620"/>
      <c r="N176" s="620"/>
      <c r="O176" s="244"/>
    </row>
    <row r="177" spans="1:23" ht="13.5" customHeight="1" thickBot="1" x14ac:dyDescent="0.25">
      <c r="A177" s="244"/>
      <c r="B177" s="740" t="s">
        <v>689</v>
      </c>
      <c r="C177" s="740"/>
      <c r="D177" s="740"/>
      <c r="E177" s="740"/>
      <c r="F177" s="740"/>
      <c r="G177" s="740"/>
      <c r="H177" s="740"/>
      <c r="I177" s="740"/>
      <c r="J177" s="740"/>
      <c r="K177" s="740"/>
      <c r="L177" s="740"/>
      <c r="M177" s="740"/>
      <c r="N177" s="740"/>
      <c r="O177" s="244"/>
    </row>
    <row r="178" spans="1:23" ht="84" customHeight="1" thickTop="1" thickBot="1" x14ac:dyDescent="0.25">
      <c r="A178" s="244"/>
      <c r="B178" s="593" t="s">
        <v>690</v>
      </c>
      <c r="C178" s="881" t="s">
        <v>742</v>
      </c>
      <c r="D178" s="882"/>
      <c r="E178" s="882"/>
      <c r="F178" s="882"/>
      <c r="G178" s="882"/>
      <c r="H178" s="883"/>
      <c r="I178" s="881" t="s">
        <v>744</v>
      </c>
      <c r="J178" s="882"/>
      <c r="K178" s="882"/>
      <c r="L178" s="882"/>
      <c r="M178" s="882"/>
      <c r="N178" s="883"/>
      <c r="O178" s="617" t="s">
        <v>745</v>
      </c>
      <c r="P178" s="618"/>
      <c r="Q178" s="618"/>
      <c r="R178" s="618"/>
      <c r="S178" s="618"/>
      <c r="T178" s="619"/>
      <c r="U178" s="511" t="s">
        <v>746</v>
      </c>
      <c r="V178" s="512" t="s">
        <v>747</v>
      </c>
      <c r="W178" s="512" t="s">
        <v>748</v>
      </c>
    </row>
    <row r="179" spans="1:23" ht="37.5" thickTop="1" thickBot="1" x14ac:dyDescent="0.25">
      <c r="A179" s="244"/>
      <c r="B179" s="593" t="s">
        <v>1</v>
      </c>
      <c r="C179" s="385" t="s">
        <v>743</v>
      </c>
      <c r="D179" s="385" t="s">
        <v>740</v>
      </c>
      <c r="E179" s="593" t="s">
        <v>741</v>
      </c>
      <c r="F179" s="385" t="s">
        <v>1082</v>
      </c>
      <c r="G179" s="385" t="s">
        <v>1083</v>
      </c>
      <c r="H179" s="385" t="s">
        <v>1084</v>
      </c>
      <c r="I179" s="385" t="s">
        <v>743</v>
      </c>
      <c r="J179" s="385" t="s">
        <v>740</v>
      </c>
      <c r="K179" s="385" t="s">
        <v>741</v>
      </c>
      <c r="L179" s="385" t="s">
        <v>1082</v>
      </c>
      <c r="M179" s="385" t="s">
        <v>1083</v>
      </c>
      <c r="N179" s="385" t="s">
        <v>1084</v>
      </c>
      <c r="O179" s="385" t="s">
        <v>743</v>
      </c>
      <c r="P179" s="385" t="s">
        <v>740</v>
      </c>
      <c r="Q179" s="385" t="s">
        <v>741</v>
      </c>
      <c r="R179" s="385" t="s">
        <v>1082</v>
      </c>
      <c r="S179" s="385" t="s">
        <v>1083</v>
      </c>
      <c r="T179" s="385" t="s">
        <v>1084</v>
      </c>
      <c r="U179" s="385" t="s">
        <v>218</v>
      </c>
      <c r="V179" s="385" t="s">
        <v>219</v>
      </c>
      <c r="W179" s="385" t="s">
        <v>749</v>
      </c>
    </row>
    <row r="180" spans="1:23" ht="13.5" thickTop="1" x14ac:dyDescent="0.2">
      <c r="A180" s="244"/>
      <c r="B180" s="432" t="s">
        <v>691</v>
      </c>
      <c r="C180" s="491"/>
      <c r="D180" s="491"/>
      <c r="E180" s="492"/>
      <c r="F180" s="496"/>
      <c r="G180" s="496"/>
      <c r="H180" s="496"/>
      <c r="I180" s="492"/>
      <c r="J180" s="247"/>
      <c r="K180" s="247"/>
      <c r="L180" s="496"/>
      <c r="M180" s="496"/>
      <c r="N180" s="496"/>
      <c r="O180" s="247"/>
      <c r="P180" s="247"/>
      <c r="Q180" s="247"/>
      <c r="R180" s="496"/>
      <c r="S180" s="496"/>
      <c r="T180" s="496"/>
      <c r="U180" s="493">
        <f t="shared" ref="U180:U199" si="36">SUM(C180:Q180)</f>
        <v>0</v>
      </c>
      <c r="V180" s="505">
        <f>+INFORMACIÓN!D64</f>
        <v>827</v>
      </c>
      <c r="W180" s="494">
        <f t="shared" ref="W180:W199" si="37">+U180/V$180*100</f>
        <v>0</v>
      </c>
    </row>
    <row r="181" spans="1:23" x14ac:dyDescent="0.2">
      <c r="A181" s="244"/>
      <c r="B181" s="433" t="s">
        <v>692</v>
      </c>
      <c r="C181" s="495"/>
      <c r="D181" s="495"/>
      <c r="E181" s="496"/>
      <c r="F181" s="496"/>
      <c r="G181" s="496"/>
      <c r="H181" s="496"/>
      <c r="I181" s="496"/>
      <c r="J181" s="248"/>
      <c r="K181" s="248"/>
      <c r="L181" s="496"/>
      <c r="M181" s="496"/>
      <c r="N181" s="496"/>
      <c r="O181" s="248"/>
      <c r="P181" s="248"/>
      <c r="Q181" s="248"/>
      <c r="R181" s="496"/>
      <c r="S181" s="496"/>
      <c r="T181" s="496"/>
      <c r="U181" s="497">
        <f t="shared" si="36"/>
        <v>0</v>
      </c>
      <c r="V181" s="506"/>
      <c r="W181" s="498">
        <f t="shared" si="37"/>
        <v>0</v>
      </c>
    </row>
    <row r="182" spans="1:23" x14ac:dyDescent="0.2">
      <c r="A182" s="244"/>
      <c r="B182" s="433" t="s">
        <v>693</v>
      </c>
      <c r="C182" s="495"/>
      <c r="D182" s="495"/>
      <c r="E182" s="496"/>
      <c r="F182" s="496"/>
      <c r="G182" s="496"/>
      <c r="H182" s="496"/>
      <c r="I182" s="496"/>
      <c r="J182" s="248"/>
      <c r="K182" s="248"/>
      <c r="L182" s="496"/>
      <c r="M182" s="496"/>
      <c r="N182" s="496"/>
      <c r="O182" s="248"/>
      <c r="P182" s="248"/>
      <c r="Q182" s="248"/>
      <c r="R182" s="496"/>
      <c r="S182" s="496"/>
      <c r="T182" s="496"/>
      <c r="U182" s="497">
        <f t="shared" si="36"/>
        <v>0</v>
      </c>
      <c r="V182" s="506"/>
      <c r="W182" s="498">
        <f t="shared" si="37"/>
        <v>0</v>
      </c>
    </row>
    <row r="183" spans="1:23" x14ac:dyDescent="0.2">
      <c r="A183" s="244"/>
      <c r="B183" s="433" t="s">
        <v>694</v>
      </c>
      <c r="C183" s="495"/>
      <c r="D183" s="495"/>
      <c r="E183" s="496">
        <v>170</v>
      </c>
      <c r="F183" s="496"/>
      <c r="G183" s="496"/>
      <c r="H183" s="496"/>
      <c r="I183" s="496"/>
      <c r="J183" s="248"/>
      <c r="K183" s="248"/>
      <c r="L183" s="496"/>
      <c r="M183" s="496"/>
      <c r="N183" s="496"/>
      <c r="O183" s="248"/>
      <c r="P183" s="248"/>
      <c r="Q183" s="248"/>
      <c r="R183" s="496"/>
      <c r="S183" s="496"/>
      <c r="T183" s="496"/>
      <c r="U183" s="497">
        <f t="shared" si="36"/>
        <v>170</v>
      </c>
      <c r="V183" s="506"/>
      <c r="W183" s="498">
        <f t="shared" si="37"/>
        <v>20.556227327690447</v>
      </c>
    </row>
    <row r="184" spans="1:23" x14ac:dyDescent="0.2">
      <c r="A184" s="244"/>
      <c r="B184" s="433" t="s">
        <v>695</v>
      </c>
      <c r="C184" s="495"/>
      <c r="D184" s="495"/>
      <c r="E184" s="496"/>
      <c r="F184" s="496"/>
      <c r="G184" s="496"/>
      <c r="H184" s="496"/>
      <c r="I184" s="496"/>
      <c r="J184" s="248"/>
      <c r="K184" s="248"/>
      <c r="L184" s="496"/>
      <c r="M184" s="496"/>
      <c r="N184" s="496"/>
      <c r="O184" s="248"/>
      <c r="P184" s="248"/>
      <c r="Q184" s="248"/>
      <c r="R184" s="496"/>
      <c r="S184" s="496"/>
      <c r="T184" s="496"/>
      <c r="U184" s="497">
        <f t="shared" si="36"/>
        <v>0</v>
      </c>
      <c r="V184" s="506"/>
      <c r="W184" s="498">
        <f t="shared" si="37"/>
        <v>0</v>
      </c>
    </row>
    <row r="185" spans="1:23" x14ac:dyDescent="0.2">
      <c r="A185" s="244"/>
      <c r="B185" s="433" t="s">
        <v>371</v>
      </c>
      <c r="C185" s="495"/>
      <c r="D185" s="495"/>
      <c r="E185" s="496"/>
      <c r="F185" s="496"/>
      <c r="G185" s="496"/>
      <c r="H185" s="496"/>
      <c r="I185" s="496"/>
      <c r="J185" s="248"/>
      <c r="K185" s="248"/>
      <c r="L185" s="496"/>
      <c r="M185" s="496"/>
      <c r="N185" s="496"/>
      <c r="O185" s="248"/>
      <c r="P185" s="248"/>
      <c r="Q185" s="248"/>
      <c r="R185" s="496"/>
      <c r="S185" s="496"/>
      <c r="T185" s="496"/>
      <c r="U185" s="497">
        <f t="shared" si="36"/>
        <v>0</v>
      </c>
      <c r="V185" s="506"/>
      <c r="W185" s="498">
        <f t="shared" si="37"/>
        <v>0</v>
      </c>
    </row>
    <row r="186" spans="1:23" ht="28.5" customHeight="1" x14ac:dyDescent="0.2">
      <c r="A186" s="244"/>
      <c r="B186" s="433" t="s">
        <v>696</v>
      </c>
      <c r="C186" s="495"/>
      <c r="D186" s="495">
        <v>205</v>
      </c>
      <c r="E186" s="496">
        <v>408</v>
      </c>
      <c r="F186" s="496"/>
      <c r="G186" s="496"/>
      <c r="H186" s="496"/>
      <c r="I186" s="496"/>
      <c r="J186" s="248">
        <v>35</v>
      </c>
      <c r="K186" s="248">
        <v>538</v>
      </c>
      <c r="L186" s="496"/>
      <c r="M186" s="496"/>
      <c r="N186" s="496"/>
      <c r="O186" s="248"/>
      <c r="P186" s="248">
        <v>32</v>
      </c>
      <c r="Q186" s="248">
        <v>511</v>
      </c>
      <c r="R186" s="496"/>
      <c r="S186" s="496"/>
      <c r="T186" s="496"/>
      <c r="U186" s="497">
        <f t="shared" si="36"/>
        <v>1729</v>
      </c>
      <c r="V186" s="506"/>
      <c r="W186" s="498">
        <f t="shared" si="37"/>
        <v>209.06892382103993</v>
      </c>
    </row>
    <row r="187" spans="1:23" x14ac:dyDescent="0.2">
      <c r="A187" s="244"/>
      <c r="B187" s="433" t="s">
        <v>697</v>
      </c>
      <c r="C187" s="495"/>
      <c r="D187" s="495"/>
      <c r="E187" s="496"/>
      <c r="F187" s="496"/>
      <c r="G187" s="496"/>
      <c r="H187" s="496"/>
      <c r="I187" s="496"/>
      <c r="J187" s="248"/>
      <c r="K187" s="248"/>
      <c r="L187" s="496"/>
      <c r="M187" s="496"/>
      <c r="N187" s="496"/>
      <c r="O187" s="248"/>
      <c r="P187" s="248"/>
      <c r="Q187" s="248"/>
      <c r="R187" s="496"/>
      <c r="S187" s="496"/>
      <c r="T187" s="496"/>
      <c r="U187" s="497">
        <f t="shared" si="36"/>
        <v>0</v>
      </c>
      <c r="V187" s="506"/>
      <c r="W187" s="498">
        <f t="shared" si="37"/>
        <v>0</v>
      </c>
    </row>
    <row r="188" spans="1:23" x14ac:dyDescent="0.2">
      <c r="A188" s="244"/>
      <c r="B188" s="433" t="s">
        <v>698</v>
      </c>
      <c r="C188" s="495"/>
      <c r="D188" s="495"/>
      <c r="E188" s="496"/>
      <c r="F188" s="496"/>
      <c r="G188" s="496"/>
      <c r="H188" s="496"/>
      <c r="I188" s="496"/>
      <c r="J188" s="248"/>
      <c r="K188" s="248"/>
      <c r="L188" s="496"/>
      <c r="M188" s="496"/>
      <c r="N188" s="496"/>
      <c r="O188" s="248"/>
      <c r="P188" s="248"/>
      <c r="Q188" s="248"/>
      <c r="R188" s="496"/>
      <c r="S188" s="496"/>
      <c r="T188" s="496"/>
      <c r="U188" s="497">
        <f t="shared" si="36"/>
        <v>0</v>
      </c>
      <c r="V188" s="506"/>
      <c r="W188" s="498">
        <f t="shared" si="37"/>
        <v>0</v>
      </c>
    </row>
    <row r="189" spans="1:23" ht="24" customHeight="1" x14ac:dyDescent="0.2">
      <c r="A189" s="244"/>
      <c r="B189" s="433" t="s">
        <v>699</v>
      </c>
      <c r="C189" s="495"/>
      <c r="D189" s="495"/>
      <c r="E189" s="496"/>
      <c r="F189" s="496"/>
      <c r="G189" s="496"/>
      <c r="H189" s="496"/>
      <c r="I189" s="496"/>
      <c r="J189" s="248"/>
      <c r="K189" s="248"/>
      <c r="L189" s="496"/>
      <c r="M189" s="496"/>
      <c r="N189" s="496"/>
      <c r="O189" s="248"/>
      <c r="P189" s="248"/>
      <c r="Q189" s="248"/>
      <c r="R189" s="496"/>
      <c r="S189" s="496"/>
      <c r="T189" s="496"/>
      <c r="U189" s="497">
        <f t="shared" si="36"/>
        <v>0</v>
      </c>
      <c r="V189" s="506"/>
      <c r="W189" s="498">
        <f t="shared" si="37"/>
        <v>0</v>
      </c>
    </row>
    <row r="190" spans="1:23" x14ac:dyDescent="0.2">
      <c r="A190" s="244"/>
      <c r="B190" s="433" t="s">
        <v>700</v>
      </c>
      <c r="C190" s="495"/>
      <c r="D190" s="495"/>
      <c r="E190" s="496"/>
      <c r="F190" s="496"/>
      <c r="G190" s="496"/>
      <c r="H190" s="496"/>
      <c r="I190" s="496"/>
      <c r="J190" s="248"/>
      <c r="K190" s="248"/>
      <c r="L190" s="496"/>
      <c r="M190" s="496"/>
      <c r="N190" s="496"/>
      <c r="O190" s="248"/>
      <c r="P190" s="248"/>
      <c r="Q190" s="248"/>
      <c r="R190" s="496"/>
      <c r="S190" s="496"/>
      <c r="T190" s="496"/>
      <c r="U190" s="497">
        <f t="shared" si="36"/>
        <v>0</v>
      </c>
      <c r="V190" s="506"/>
      <c r="W190" s="498">
        <f t="shared" si="37"/>
        <v>0</v>
      </c>
    </row>
    <row r="191" spans="1:23" x14ac:dyDescent="0.2">
      <c r="A191" s="244"/>
      <c r="B191" s="433" t="s">
        <v>701</v>
      </c>
      <c r="C191" s="495"/>
      <c r="D191" s="495"/>
      <c r="E191" s="496"/>
      <c r="F191" s="496"/>
      <c r="G191" s="496"/>
      <c r="H191" s="496"/>
      <c r="I191" s="496"/>
      <c r="J191" s="248">
        <v>9</v>
      </c>
      <c r="K191" s="248"/>
      <c r="L191" s="496"/>
      <c r="M191" s="496"/>
      <c r="N191" s="496"/>
      <c r="O191" s="248"/>
      <c r="P191" s="248">
        <v>9</v>
      </c>
      <c r="Q191" s="248"/>
      <c r="R191" s="496"/>
      <c r="S191" s="496"/>
      <c r="T191" s="496"/>
      <c r="U191" s="497">
        <f t="shared" si="36"/>
        <v>18</v>
      </c>
      <c r="V191" s="506"/>
      <c r="W191" s="498">
        <f t="shared" si="37"/>
        <v>2.1765417170495769</v>
      </c>
    </row>
    <row r="192" spans="1:23" x14ac:dyDescent="0.2">
      <c r="A192" s="244"/>
      <c r="B192" s="433" t="s">
        <v>702</v>
      </c>
      <c r="C192" s="495"/>
      <c r="D192" s="495"/>
      <c r="E192" s="496"/>
      <c r="F192" s="496"/>
      <c r="G192" s="496"/>
      <c r="H192" s="496"/>
      <c r="I192" s="496"/>
      <c r="J192" s="248"/>
      <c r="K192" s="248"/>
      <c r="L192" s="496"/>
      <c r="M192" s="496"/>
      <c r="N192" s="496"/>
      <c r="O192" s="248"/>
      <c r="P192" s="248"/>
      <c r="Q192" s="248"/>
      <c r="R192" s="496"/>
      <c r="S192" s="496"/>
      <c r="T192" s="496"/>
      <c r="U192" s="497">
        <f t="shared" si="36"/>
        <v>0</v>
      </c>
      <c r="V192" s="506"/>
      <c r="W192" s="498">
        <f t="shared" si="37"/>
        <v>0</v>
      </c>
    </row>
    <row r="193" spans="1:23" ht="24" customHeight="1" x14ac:dyDescent="0.2">
      <c r="A193" s="244"/>
      <c r="B193" s="433" t="s">
        <v>564</v>
      </c>
      <c r="C193" s="495"/>
      <c r="D193" s="495"/>
      <c r="E193" s="496"/>
      <c r="F193" s="496"/>
      <c r="G193" s="496"/>
      <c r="H193" s="496"/>
      <c r="I193" s="496"/>
      <c r="J193" s="248"/>
      <c r="K193" s="248"/>
      <c r="L193" s="496"/>
      <c r="M193" s="496"/>
      <c r="N193" s="496"/>
      <c r="O193" s="248"/>
      <c r="P193" s="248"/>
      <c r="Q193" s="248"/>
      <c r="R193" s="496"/>
      <c r="S193" s="496"/>
      <c r="T193" s="496"/>
      <c r="U193" s="497">
        <f t="shared" si="36"/>
        <v>0</v>
      </c>
      <c r="V193" s="506"/>
      <c r="W193" s="498">
        <f t="shared" si="37"/>
        <v>0</v>
      </c>
    </row>
    <row r="194" spans="1:23" x14ac:dyDescent="0.2">
      <c r="A194" s="244"/>
      <c r="B194" s="433" t="s">
        <v>562</v>
      </c>
      <c r="C194" s="495"/>
      <c r="D194" s="495"/>
      <c r="E194" s="496"/>
      <c r="F194" s="496"/>
      <c r="G194" s="496"/>
      <c r="H194" s="496"/>
      <c r="I194" s="496"/>
      <c r="J194" s="248"/>
      <c r="K194" s="248"/>
      <c r="L194" s="496"/>
      <c r="M194" s="496"/>
      <c r="N194" s="496"/>
      <c r="O194" s="248"/>
      <c r="P194" s="248"/>
      <c r="Q194" s="248"/>
      <c r="R194" s="496"/>
      <c r="S194" s="496"/>
      <c r="T194" s="496"/>
      <c r="U194" s="497">
        <f t="shared" si="36"/>
        <v>0</v>
      </c>
      <c r="V194" s="506"/>
      <c r="W194" s="498">
        <f t="shared" si="37"/>
        <v>0</v>
      </c>
    </row>
    <row r="195" spans="1:23" x14ac:dyDescent="0.2">
      <c r="A195" s="244"/>
      <c r="B195" s="433" t="s">
        <v>703</v>
      </c>
      <c r="C195" s="495"/>
      <c r="D195" s="495"/>
      <c r="E195" s="496"/>
      <c r="F195" s="496"/>
      <c r="G195" s="496"/>
      <c r="H195" s="496"/>
      <c r="I195" s="496"/>
      <c r="J195" s="248"/>
      <c r="K195" s="248"/>
      <c r="L195" s="496"/>
      <c r="M195" s="496"/>
      <c r="N195" s="496"/>
      <c r="O195" s="248"/>
      <c r="P195" s="248"/>
      <c r="Q195" s="248"/>
      <c r="R195" s="496"/>
      <c r="S195" s="496"/>
      <c r="T195" s="496"/>
      <c r="U195" s="497">
        <f t="shared" si="36"/>
        <v>0</v>
      </c>
      <c r="V195" s="506"/>
      <c r="W195" s="498">
        <f t="shared" si="37"/>
        <v>0</v>
      </c>
    </row>
    <row r="196" spans="1:23" x14ac:dyDescent="0.2">
      <c r="A196" s="244"/>
      <c r="B196" s="433" t="s">
        <v>704</v>
      </c>
      <c r="C196" s="495"/>
      <c r="D196" s="495"/>
      <c r="E196" s="496"/>
      <c r="F196" s="496"/>
      <c r="G196" s="496"/>
      <c r="H196" s="496"/>
      <c r="I196" s="496"/>
      <c r="J196" s="248"/>
      <c r="K196" s="248"/>
      <c r="L196" s="496"/>
      <c r="M196" s="496"/>
      <c r="N196" s="496"/>
      <c r="O196" s="248"/>
      <c r="P196" s="248"/>
      <c r="Q196" s="248"/>
      <c r="R196" s="496"/>
      <c r="S196" s="496"/>
      <c r="T196" s="496"/>
      <c r="U196" s="497">
        <f t="shared" si="36"/>
        <v>0</v>
      </c>
      <c r="V196" s="506"/>
      <c r="W196" s="498">
        <f t="shared" si="37"/>
        <v>0</v>
      </c>
    </row>
    <row r="197" spans="1:23" x14ac:dyDescent="0.2">
      <c r="A197" s="244"/>
      <c r="B197" s="433" t="s">
        <v>705</v>
      </c>
      <c r="C197" s="495"/>
      <c r="D197" s="495"/>
      <c r="E197" s="496"/>
      <c r="F197" s="496"/>
      <c r="G197" s="496"/>
      <c r="H197" s="496"/>
      <c r="I197" s="496"/>
      <c r="J197" s="248"/>
      <c r="K197" s="248"/>
      <c r="L197" s="496"/>
      <c r="M197" s="496"/>
      <c r="N197" s="496"/>
      <c r="O197" s="248"/>
      <c r="P197" s="248"/>
      <c r="Q197" s="248"/>
      <c r="R197" s="496"/>
      <c r="S197" s="496"/>
      <c r="T197" s="496"/>
      <c r="U197" s="497">
        <f t="shared" si="36"/>
        <v>0</v>
      </c>
      <c r="V197" s="506"/>
      <c r="W197" s="498">
        <f t="shared" si="37"/>
        <v>0</v>
      </c>
    </row>
    <row r="198" spans="1:23" x14ac:dyDescent="0.2">
      <c r="A198" s="244"/>
      <c r="B198" s="433" t="s">
        <v>706</v>
      </c>
      <c r="C198" s="495"/>
      <c r="D198" s="495"/>
      <c r="E198" s="496"/>
      <c r="F198" s="496"/>
      <c r="G198" s="496"/>
      <c r="H198" s="496"/>
      <c r="I198" s="496"/>
      <c r="J198" s="248"/>
      <c r="K198" s="248"/>
      <c r="L198" s="496"/>
      <c r="M198" s="496"/>
      <c r="N198" s="496"/>
      <c r="O198" s="248"/>
      <c r="P198" s="248"/>
      <c r="Q198" s="248"/>
      <c r="R198" s="496"/>
      <c r="S198" s="496"/>
      <c r="T198" s="496"/>
      <c r="U198" s="497">
        <f t="shared" si="36"/>
        <v>0</v>
      </c>
      <c r="V198" s="506"/>
      <c r="W198" s="498">
        <f t="shared" si="37"/>
        <v>0</v>
      </c>
    </row>
    <row r="199" spans="1:23" ht="13.5" thickBot="1" x14ac:dyDescent="0.25">
      <c r="A199" s="244"/>
      <c r="B199" s="434" t="s">
        <v>707</v>
      </c>
      <c r="C199" s="499"/>
      <c r="D199" s="499"/>
      <c r="E199" s="500"/>
      <c r="F199" s="500"/>
      <c r="G199" s="500"/>
      <c r="H199" s="500"/>
      <c r="I199" s="500">
        <v>10</v>
      </c>
      <c r="J199" s="501"/>
      <c r="K199" s="501"/>
      <c r="L199" s="500"/>
      <c r="M199" s="500"/>
      <c r="N199" s="500"/>
      <c r="O199" s="501">
        <v>13</v>
      </c>
      <c r="P199" s="501"/>
      <c r="Q199" s="501"/>
      <c r="R199" s="500"/>
      <c r="S199" s="500"/>
      <c r="T199" s="500"/>
      <c r="U199" s="502">
        <f t="shared" si="36"/>
        <v>23</v>
      </c>
      <c r="V199" s="507"/>
      <c r="W199" s="503">
        <f t="shared" si="37"/>
        <v>2.7811366384522369</v>
      </c>
    </row>
    <row r="200" spans="1:23" ht="14.25" thickTop="1" thickBot="1" x14ac:dyDescent="0.25">
      <c r="A200" s="244"/>
      <c r="B200" s="404" t="s">
        <v>708</v>
      </c>
      <c r="C200" s="504">
        <f>SUM(C180:C199)</f>
        <v>0</v>
      </c>
      <c r="D200" s="504">
        <f t="shared" ref="D200:E200" si="38">SUM(D180:D199)</f>
        <v>205</v>
      </c>
      <c r="E200" s="504">
        <f t="shared" si="38"/>
        <v>578</v>
      </c>
      <c r="F200" s="504"/>
      <c r="G200" s="504"/>
      <c r="H200" s="504"/>
      <c r="I200" s="504">
        <f>SUM(I180:I199)</f>
        <v>10</v>
      </c>
      <c r="J200" s="504">
        <f>SUM(J180:J199)</f>
        <v>44</v>
      </c>
      <c r="K200" s="504">
        <f>SUM(K180:K199)</f>
        <v>538</v>
      </c>
      <c r="L200" s="504"/>
      <c r="M200" s="504"/>
      <c r="N200" s="504"/>
      <c r="O200" s="504">
        <f>SUM(O180:O199)</f>
        <v>13</v>
      </c>
      <c r="P200" s="504">
        <f>SUM(P180:P199)</f>
        <v>41</v>
      </c>
      <c r="Q200" s="504">
        <f>SUM(Q180:Q199)</f>
        <v>511</v>
      </c>
      <c r="R200" s="504"/>
      <c r="S200" s="504"/>
      <c r="T200" s="504"/>
      <c r="U200" s="508"/>
      <c r="V200" s="509"/>
      <c r="W200" s="510"/>
    </row>
    <row r="201" spans="1:23" ht="13.5" thickTop="1" x14ac:dyDescent="0.2">
      <c r="A201" s="244"/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</row>
    <row r="202" spans="1:23" x14ac:dyDescent="0.2">
      <c r="A202" s="244"/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</row>
  </sheetData>
  <mergeCells count="252">
    <mergeCell ref="C178:H178"/>
    <mergeCell ref="I178:N178"/>
    <mergeCell ref="O178:T178"/>
    <mergeCell ref="B133:K133"/>
    <mergeCell ref="B134:K134"/>
    <mergeCell ref="B135:B137"/>
    <mergeCell ref="C135:E135"/>
    <mergeCell ref="F135:H135"/>
    <mergeCell ref="I135:K135"/>
    <mergeCell ref="C137:K137"/>
    <mergeCell ref="B176:N176"/>
    <mergeCell ref="B177:N177"/>
    <mergeCell ref="D169:E169"/>
    <mergeCell ref="G170:J170"/>
    <mergeCell ref="A174:F174"/>
    <mergeCell ref="B178:B179"/>
    <mergeCell ref="D170:E170"/>
    <mergeCell ref="G169:J169"/>
    <mergeCell ref="E179"/>
    <mergeCell ref="B169:C169"/>
    <mergeCell ref="B170:C170"/>
    <mergeCell ref="F166"/>
    <mergeCell ref="G166:J166"/>
    <mergeCell ref="B167:C167"/>
    <mergeCell ref="B17"/>
    <mergeCell ref="C17"/>
    <mergeCell ref="D17"/>
    <mergeCell ref="E17"/>
    <mergeCell ref="B15:E15"/>
    <mergeCell ref="B16:E16"/>
    <mergeCell ref="K29"/>
    <mergeCell ref="B30"/>
    <mergeCell ref="C30"/>
    <mergeCell ref="D30"/>
    <mergeCell ref="F30"/>
    <mergeCell ref="G30"/>
    <mergeCell ref="I29"/>
    <mergeCell ref="J29"/>
    <mergeCell ref="A1:K1"/>
    <mergeCell ref="A3:F3"/>
    <mergeCell ref="B5:D5"/>
    <mergeCell ref="B8"/>
    <mergeCell ref="C8"/>
    <mergeCell ref="D8"/>
    <mergeCell ref="F27"/>
    <mergeCell ref="G27"/>
    <mergeCell ref="H27"/>
    <mergeCell ref="I27"/>
    <mergeCell ref="J27"/>
    <mergeCell ref="K27"/>
    <mergeCell ref="B22:F22"/>
    <mergeCell ref="B24:K24"/>
    <mergeCell ref="B25:K25"/>
    <mergeCell ref="B26:B28"/>
    <mergeCell ref="C26:E26"/>
    <mergeCell ref="F26:H26"/>
    <mergeCell ref="I26:K26"/>
    <mergeCell ref="C27"/>
    <mergeCell ref="D27"/>
    <mergeCell ref="E27"/>
    <mergeCell ref="C28:K28"/>
    <mergeCell ref="A13:F13"/>
    <mergeCell ref="B31"/>
    <mergeCell ref="C31"/>
    <mergeCell ref="D31"/>
    <mergeCell ref="F31"/>
    <mergeCell ref="G31"/>
    <mergeCell ref="B32"/>
    <mergeCell ref="C32"/>
    <mergeCell ref="D32"/>
    <mergeCell ref="F32"/>
    <mergeCell ref="G32"/>
    <mergeCell ref="B33"/>
    <mergeCell ref="C33"/>
    <mergeCell ref="D33"/>
    <mergeCell ref="F33"/>
    <mergeCell ref="G33"/>
    <mergeCell ref="B34"/>
    <mergeCell ref="C34"/>
    <mergeCell ref="D34"/>
    <mergeCell ref="F34"/>
    <mergeCell ref="G34"/>
    <mergeCell ref="B35"/>
    <mergeCell ref="C35"/>
    <mergeCell ref="D35"/>
    <mergeCell ref="F35"/>
    <mergeCell ref="G35"/>
    <mergeCell ref="B36"/>
    <mergeCell ref="C36"/>
    <mergeCell ref="D36"/>
    <mergeCell ref="F36"/>
    <mergeCell ref="G36"/>
    <mergeCell ref="B37"/>
    <mergeCell ref="C37"/>
    <mergeCell ref="D37"/>
    <mergeCell ref="F37"/>
    <mergeCell ref="G37"/>
    <mergeCell ref="B38"/>
    <mergeCell ref="C38"/>
    <mergeCell ref="D38"/>
    <mergeCell ref="F38"/>
    <mergeCell ref="G38"/>
    <mergeCell ref="B39"/>
    <mergeCell ref="C39"/>
    <mergeCell ref="D39"/>
    <mergeCell ref="F39"/>
    <mergeCell ref="G39"/>
    <mergeCell ref="B40"/>
    <mergeCell ref="C40"/>
    <mergeCell ref="D40"/>
    <mergeCell ref="F40"/>
    <mergeCell ref="G40"/>
    <mergeCell ref="F48"/>
    <mergeCell ref="G48"/>
    <mergeCell ref="H48"/>
    <mergeCell ref="I48"/>
    <mergeCell ref="J48"/>
    <mergeCell ref="K48"/>
    <mergeCell ref="B45:K45"/>
    <mergeCell ref="B46:K46"/>
    <mergeCell ref="B47:B49"/>
    <mergeCell ref="C47:E47"/>
    <mergeCell ref="F47:H47"/>
    <mergeCell ref="I47:K47"/>
    <mergeCell ref="C48"/>
    <mergeCell ref="D48"/>
    <mergeCell ref="E48"/>
    <mergeCell ref="B41"/>
    <mergeCell ref="C41"/>
    <mergeCell ref="D41"/>
    <mergeCell ref="F41"/>
    <mergeCell ref="G41"/>
    <mergeCell ref="B42"/>
    <mergeCell ref="C42"/>
    <mergeCell ref="J59"/>
    <mergeCell ref="B56:K56"/>
    <mergeCell ref="B57:K57"/>
    <mergeCell ref="B58:B60"/>
    <mergeCell ref="C58:E58"/>
    <mergeCell ref="F58:H58"/>
    <mergeCell ref="K59"/>
    <mergeCell ref="C60:K60"/>
    <mergeCell ref="I58:K58"/>
    <mergeCell ref="C59"/>
    <mergeCell ref="D59"/>
    <mergeCell ref="B53"/>
    <mergeCell ref="C53"/>
    <mergeCell ref="F53"/>
    <mergeCell ref="G53"/>
    <mergeCell ref="I53"/>
    <mergeCell ref="G59"/>
    <mergeCell ref="H59"/>
    <mergeCell ref="C49:K49"/>
    <mergeCell ref="B52"/>
    <mergeCell ref="C52"/>
    <mergeCell ref="D52"/>
    <mergeCell ref="F52"/>
    <mergeCell ref="H61"/>
    <mergeCell ref="I61"/>
    <mergeCell ref="E59"/>
    <mergeCell ref="F59"/>
    <mergeCell ref="I59"/>
    <mergeCell ref="J61"/>
    <mergeCell ref="K61"/>
    <mergeCell ref="G52"/>
    <mergeCell ref="B72:K72"/>
    <mergeCell ref="B69"/>
    <mergeCell ref="C69"/>
    <mergeCell ref="B68"/>
    <mergeCell ref="F68"/>
    <mergeCell ref="G68"/>
    <mergeCell ref="B67"/>
    <mergeCell ref="F67"/>
    <mergeCell ref="G67"/>
    <mergeCell ref="B73:K73"/>
    <mergeCell ref="B74:B76"/>
    <mergeCell ref="C74:E74"/>
    <mergeCell ref="F74:H74"/>
    <mergeCell ref="I74:K74"/>
    <mergeCell ref="C75"/>
    <mergeCell ref="D75"/>
    <mergeCell ref="E75"/>
    <mergeCell ref="F75"/>
    <mergeCell ref="G75"/>
    <mergeCell ref="B66"/>
    <mergeCell ref="F66"/>
    <mergeCell ref="G66"/>
    <mergeCell ref="B65"/>
    <mergeCell ref="F65"/>
    <mergeCell ref="G65"/>
    <mergeCell ref="B89:K89"/>
    <mergeCell ref="B90:K90"/>
    <mergeCell ref="B91:B93"/>
    <mergeCell ref="C79"/>
    <mergeCell ref="C78"/>
    <mergeCell ref="H75"/>
    <mergeCell ref="I75"/>
    <mergeCell ref="J75"/>
    <mergeCell ref="K75"/>
    <mergeCell ref="C76:K76"/>
    <mergeCell ref="C77"/>
    <mergeCell ref="B81:K81"/>
    <mergeCell ref="B80"/>
    <mergeCell ref="C80"/>
    <mergeCell ref="I82"/>
    <mergeCell ref="J82"/>
    <mergeCell ref="K82"/>
    <mergeCell ref="C83"/>
    <mergeCell ref="D83"/>
    <mergeCell ref="F83"/>
    <mergeCell ref="G83"/>
    <mergeCell ref="I83"/>
    <mergeCell ref="J83"/>
    <mergeCell ref="C82"/>
    <mergeCell ref="D82"/>
    <mergeCell ref="E82"/>
    <mergeCell ref="C84"/>
    <mergeCell ref="D84"/>
    <mergeCell ref="J84"/>
    <mergeCell ref="F84"/>
    <mergeCell ref="G84"/>
    <mergeCell ref="I84"/>
    <mergeCell ref="C91:E91"/>
    <mergeCell ref="F91:H91"/>
    <mergeCell ref="I91:K91"/>
    <mergeCell ref="C93:K93"/>
    <mergeCell ref="F160:G160"/>
    <mergeCell ref="B161:C161"/>
    <mergeCell ref="D161:E161"/>
    <mergeCell ref="F161:G161"/>
    <mergeCell ref="B160:C160"/>
    <mergeCell ref="B108:K108"/>
    <mergeCell ref="B111:K111"/>
    <mergeCell ref="B112:K112"/>
    <mergeCell ref="B113:B115"/>
    <mergeCell ref="C113:E113"/>
    <mergeCell ref="G167:J167"/>
    <mergeCell ref="D167:E167"/>
    <mergeCell ref="F113:H113"/>
    <mergeCell ref="I113:K113"/>
    <mergeCell ref="C115:K115"/>
    <mergeCell ref="B130:K130"/>
    <mergeCell ref="A154:F154"/>
    <mergeCell ref="B156:G156"/>
    <mergeCell ref="G168:J168"/>
    <mergeCell ref="B166:C166"/>
    <mergeCell ref="D166:E166"/>
    <mergeCell ref="D160:E160"/>
    <mergeCell ref="B164:J164"/>
    <mergeCell ref="B165:J165"/>
    <mergeCell ref="B168:C168"/>
    <mergeCell ref="D168:E168"/>
  </mergeCells>
  <pageMargins left="0.75" right="0.75" top="1" bottom="1" header="0.5" footer="0.5"/>
  <pageSetup scale="62" orientation="portrait" horizontalDpi="300" verticalDpi="300" r:id="rId1"/>
  <headerFooter alignWithMargins="0"/>
  <rowBreaks count="2" manualBreakCount="2">
    <brk id="71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INFORMACIÓN</vt:lpstr>
      <vt:lpstr>EFICACIA</vt:lpstr>
      <vt:lpstr>EFICIENCIA</vt:lpstr>
      <vt:lpstr>PERTINENCIA</vt:lpstr>
      <vt:lpstr>VINCULACION</vt:lpstr>
      <vt:lpstr>EQUIDAD</vt:lpstr>
      <vt:lpstr>EFICACIA!Área_de_impresión</vt:lpstr>
      <vt:lpstr>EFICIENCIA!Área_de_impresión</vt:lpstr>
      <vt:lpstr>INFORMACIÓN!Área_de_impresión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Emmanuel Fernández</cp:lastModifiedBy>
  <cp:lastPrinted>2019-12-05T23:21:56Z</cp:lastPrinted>
  <dcterms:created xsi:type="dcterms:W3CDTF">2007-03-14T16:10:05Z</dcterms:created>
  <dcterms:modified xsi:type="dcterms:W3CDTF">2022-11-09T15:36:27Z</dcterms:modified>
</cp:coreProperties>
</file>